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Input!$C$11:$AR$110</definedName>
    <definedName name="No_of_Columns">Input!$DJ$11</definedName>
    <definedName name="No_of_Product_Classes">Input!$DJ$12</definedName>
    <definedName name="PrClDesc">'Product Description'!$A$4:$F$46</definedName>
    <definedName name="_xlnm.Print_Area" localSheetId="1">Input!$A:$AR</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BI12" i="1" l="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BN67" i="1"/>
  <c r="BO67" i="1"/>
  <c r="BP67" i="1"/>
  <c r="BQ67" i="1"/>
  <c r="BR67" i="1"/>
  <c r="BS67" i="1"/>
  <c r="BT67" i="1"/>
  <c r="BW67" i="1"/>
  <c r="BZ67" i="1"/>
  <c r="CA67" i="1"/>
  <c r="CC67" i="1"/>
  <c r="CF67" i="1"/>
  <c r="CH67" i="1"/>
  <c r="CI67" i="1"/>
  <c r="CJ67" i="1"/>
  <c r="CK67" i="1"/>
  <c r="CL67" i="1"/>
  <c r="CM67" i="1"/>
  <c r="CN67" i="1"/>
  <c r="CO67" i="1"/>
  <c r="CP67" i="1"/>
  <c r="BU67" i="1" s="1"/>
  <c r="CQ67" i="1"/>
  <c r="BV67" i="1" s="1"/>
  <c r="CR67" i="1"/>
  <c r="CS67" i="1"/>
  <c r="CT67" i="1"/>
  <c r="BX67" i="1" s="1"/>
  <c r="CU67" i="1"/>
  <c r="BY67" i="1" s="1"/>
  <c r="CV67" i="1"/>
  <c r="CW67" i="1"/>
  <c r="CX67" i="1"/>
  <c r="CY67" i="1"/>
  <c r="CB67" i="1" s="1"/>
  <c r="CZ67" i="1"/>
  <c r="DA67" i="1"/>
  <c r="DB67" i="1"/>
  <c r="CD67" i="1" s="1"/>
  <c r="DC67" i="1"/>
  <c r="CE67" i="1" s="1"/>
  <c r="DD67" i="1"/>
  <c r="DE67" i="1"/>
  <c r="DF67" i="1"/>
  <c r="CG67" i="1" s="1"/>
  <c r="DG67" i="1"/>
  <c r="BN68" i="1"/>
  <c r="BO68" i="1"/>
  <c r="BP68" i="1"/>
  <c r="BQ68" i="1"/>
  <c r="BR68" i="1"/>
  <c r="BS68" i="1"/>
  <c r="BT68" i="1"/>
  <c r="BW68" i="1"/>
  <c r="BX68" i="1"/>
  <c r="BY68" i="1"/>
  <c r="BZ68" i="1"/>
  <c r="CA68" i="1"/>
  <c r="CB68" i="1"/>
  <c r="CC68" i="1"/>
  <c r="CF68" i="1"/>
  <c r="CG68" i="1"/>
  <c r="CI68" i="1"/>
  <c r="CJ68" i="1"/>
  <c r="CK68" i="1"/>
  <c r="CL68" i="1"/>
  <c r="CM68" i="1"/>
  <c r="CN68" i="1"/>
  <c r="CO68" i="1"/>
  <c r="CP68" i="1"/>
  <c r="BU68" i="1" s="1"/>
  <c r="CQ68" i="1"/>
  <c r="BV68" i="1" s="1"/>
  <c r="CR68" i="1"/>
  <c r="CS68" i="1"/>
  <c r="CT68" i="1"/>
  <c r="CU68" i="1"/>
  <c r="CV68" i="1"/>
  <c r="CW68" i="1"/>
  <c r="CX68" i="1"/>
  <c r="CY68" i="1"/>
  <c r="CZ68" i="1"/>
  <c r="DA68" i="1"/>
  <c r="DB68" i="1"/>
  <c r="CD68" i="1" s="1"/>
  <c r="DC68" i="1"/>
  <c r="CE68" i="1" s="1"/>
  <c r="DD68" i="1"/>
  <c r="DE68" i="1"/>
  <c r="DF68" i="1"/>
  <c r="DG68" i="1"/>
  <c r="CH68" i="1" s="1"/>
  <c r="BN69" i="1"/>
  <c r="BO69" i="1"/>
  <c r="BP69" i="1"/>
  <c r="BQ69" i="1"/>
  <c r="BR69" i="1"/>
  <c r="BS69" i="1"/>
  <c r="BT69" i="1"/>
  <c r="BW69" i="1"/>
  <c r="BX69" i="1"/>
  <c r="BZ69" i="1"/>
  <c r="CB69" i="1"/>
  <c r="CC69" i="1"/>
  <c r="CF69" i="1"/>
  <c r="CG69" i="1"/>
  <c r="CI69" i="1"/>
  <c r="CJ69" i="1"/>
  <c r="CK69" i="1"/>
  <c r="CL69" i="1"/>
  <c r="CM69" i="1"/>
  <c r="CN69" i="1"/>
  <c r="CO69" i="1"/>
  <c r="CP69" i="1"/>
  <c r="BU69" i="1" s="1"/>
  <c r="CQ69" i="1"/>
  <c r="CR69" i="1"/>
  <c r="CS69" i="1"/>
  <c r="BY69" i="1" s="1"/>
  <c r="CT69" i="1"/>
  <c r="CU69" i="1"/>
  <c r="CV69" i="1"/>
  <c r="CW69" i="1"/>
  <c r="CX69" i="1"/>
  <c r="CA69" i="1" s="1"/>
  <c r="CY69" i="1"/>
  <c r="CZ69" i="1"/>
  <c r="DA69" i="1"/>
  <c r="DB69" i="1"/>
  <c r="CD69" i="1" s="1"/>
  <c r="DC69" i="1"/>
  <c r="DD69" i="1"/>
  <c r="DE69" i="1"/>
  <c r="DF69" i="1"/>
  <c r="DG69" i="1"/>
  <c r="CH69" i="1" s="1"/>
  <c r="BN70" i="1"/>
  <c r="BO70" i="1"/>
  <c r="BP70" i="1"/>
  <c r="BQ70" i="1"/>
  <c r="BR70" i="1"/>
  <c r="BS70" i="1"/>
  <c r="BT70" i="1"/>
  <c r="BU70" i="1"/>
  <c r="BW70" i="1"/>
  <c r="BX70" i="1"/>
  <c r="BZ70" i="1"/>
  <c r="CB70" i="1"/>
  <c r="CC70" i="1"/>
  <c r="CF70" i="1"/>
  <c r="CG70" i="1"/>
  <c r="CI70" i="1"/>
  <c r="CJ70" i="1"/>
  <c r="CK70" i="1"/>
  <c r="CL70" i="1"/>
  <c r="CM70" i="1"/>
  <c r="CN70" i="1"/>
  <c r="CO70" i="1"/>
  <c r="CP70" i="1"/>
  <c r="CQ70" i="1"/>
  <c r="BV70" i="1" s="1"/>
  <c r="CR70" i="1"/>
  <c r="CS70" i="1"/>
  <c r="CT70" i="1"/>
  <c r="CU70" i="1"/>
  <c r="BY70" i="1" s="1"/>
  <c r="CV70" i="1"/>
  <c r="CW70" i="1"/>
  <c r="CX70" i="1"/>
  <c r="CA70" i="1" s="1"/>
  <c r="CY70" i="1"/>
  <c r="CZ70" i="1"/>
  <c r="DA70" i="1"/>
  <c r="DB70" i="1"/>
  <c r="CD70" i="1" s="1"/>
  <c r="DC70" i="1"/>
  <c r="CE70" i="1" s="1"/>
  <c r="DD70" i="1"/>
  <c r="DE70" i="1"/>
  <c r="DF70" i="1"/>
  <c r="DG70" i="1"/>
  <c r="CH70" i="1" s="1"/>
  <c r="BN71" i="1"/>
  <c r="BO71" i="1"/>
  <c r="BP71" i="1"/>
  <c r="BQ71" i="1"/>
  <c r="BR71" i="1"/>
  <c r="BS71" i="1"/>
  <c r="BT71" i="1"/>
  <c r="BV71" i="1"/>
  <c r="BW71" i="1"/>
  <c r="BZ71" i="1"/>
  <c r="CA71" i="1"/>
  <c r="CC71" i="1"/>
  <c r="CF71" i="1"/>
  <c r="CH71" i="1"/>
  <c r="CI71" i="1"/>
  <c r="CJ71" i="1"/>
  <c r="CK71" i="1"/>
  <c r="CL71" i="1"/>
  <c r="CM71" i="1"/>
  <c r="CN71" i="1"/>
  <c r="CO71" i="1"/>
  <c r="CP71" i="1"/>
  <c r="BU71" i="1" s="1"/>
  <c r="CQ71" i="1"/>
  <c r="CR71" i="1"/>
  <c r="CS71" i="1"/>
  <c r="CT71" i="1"/>
  <c r="BX71" i="1" s="1"/>
  <c r="CU71" i="1"/>
  <c r="BY71" i="1" s="1"/>
  <c r="CV71" i="1"/>
  <c r="CW71" i="1"/>
  <c r="CX71" i="1"/>
  <c r="CY71" i="1"/>
  <c r="CB71" i="1" s="1"/>
  <c r="CZ71" i="1"/>
  <c r="DA71" i="1"/>
  <c r="DB71" i="1"/>
  <c r="CD71" i="1" s="1"/>
  <c r="DC71" i="1"/>
  <c r="CE71" i="1" s="1"/>
  <c r="DD71" i="1"/>
  <c r="DE71" i="1"/>
  <c r="DF71" i="1"/>
  <c r="CG71" i="1" s="1"/>
  <c r="DG71" i="1"/>
  <c r="BN72" i="1"/>
  <c r="BO72" i="1"/>
  <c r="BP72" i="1"/>
  <c r="BQ72" i="1"/>
  <c r="BR72" i="1"/>
  <c r="BS72" i="1"/>
  <c r="BT72" i="1"/>
  <c r="BU72" i="1"/>
  <c r="BW72" i="1"/>
  <c r="BY72" i="1"/>
  <c r="BZ72" i="1"/>
  <c r="CB72" i="1"/>
  <c r="CC72" i="1"/>
  <c r="CF72" i="1"/>
  <c r="CH72" i="1"/>
  <c r="CI72" i="1"/>
  <c r="CJ72" i="1"/>
  <c r="CK72" i="1"/>
  <c r="CL72" i="1"/>
  <c r="CM72" i="1"/>
  <c r="CN72" i="1"/>
  <c r="CO72" i="1"/>
  <c r="CP72" i="1"/>
  <c r="CQ72" i="1"/>
  <c r="BV72" i="1" s="1"/>
  <c r="CR72" i="1"/>
  <c r="CS72" i="1"/>
  <c r="CT72" i="1"/>
  <c r="BX72" i="1" s="1"/>
  <c r="CU72" i="1"/>
  <c r="CV72" i="1"/>
  <c r="CW72" i="1"/>
  <c r="CX72" i="1"/>
  <c r="CA72" i="1" s="1"/>
  <c r="CY72" i="1"/>
  <c r="CZ72" i="1"/>
  <c r="DA72" i="1"/>
  <c r="DB72" i="1"/>
  <c r="CD72" i="1" s="1"/>
  <c r="DC72" i="1"/>
  <c r="CE72" i="1" s="1"/>
  <c r="DD72" i="1"/>
  <c r="DE72" i="1"/>
  <c r="DF72" i="1"/>
  <c r="CG72" i="1" s="1"/>
  <c r="DG72" i="1"/>
  <c r="BN73" i="1"/>
  <c r="BO73" i="1"/>
  <c r="BP73" i="1"/>
  <c r="BQ73" i="1"/>
  <c r="BR73" i="1"/>
  <c r="BS73" i="1"/>
  <c r="BT73" i="1"/>
  <c r="BW73" i="1"/>
  <c r="BY73" i="1"/>
  <c r="BZ73" i="1"/>
  <c r="CB73" i="1"/>
  <c r="CC73" i="1"/>
  <c r="CF73" i="1"/>
  <c r="CI73" i="1"/>
  <c r="CJ73" i="1"/>
  <c r="CK73" i="1"/>
  <c r="CL73" i="1"/>
  <c r="CM73" i="1"/>
  <c r="CN73" i="1"/>
  <c r="CO73" i="1"/>
  <c r="CP73" i="1"/>
  <c r="BU73" i="1" s="1"/>
  <c r="CQ73" i="1"/>
  <c r="BV73" i="1" s="1"/>
  <c r="CR73" i="1"/>
  <c r="CS73" i="1"/>
  <c r="CT73" i="1"/>
  <c r="BX73" i="1" s="1"/>
  <c r="CU73" i="1"/>
  <c r="CV73" i="1"/>
  <c r="CW73" i="1"/>
  <c r="CX73" i="1"/>
  <c r="CA73" i="1" s="1"/>
  <c r="CY73" i="1"/>
  <c r="CZ73" i="1"/>
  <c r="DA73" i="1"/>
  <c r="DB73" i="1"/>
  <c r="CD73" i="1" s="1"/>
  <c r="DC73" i="1"/>
  <c r="CE73" i="1" s="1"/>
  <c r="DD73" i="1"/>
  <c r="DE73" i="1"/>
  <c r="DF73" i="1"/>
  <c r="CG73" i="1" s="1"/>
  <c r="DG73" i="1"/>
  <c r="CH73" i="1" s="1"/>
  <c r="BN74" i="1"/>
  <c r="BO74" i="1"/>
  <c r="BP74" i="1"/>
  <c r="BQ74" i="1"/>
  <c r="BR74" i="1"/>
  <c r="BS74" i="1"/>
  <c r="BT74" i="1"/>
  <c r="BW74" i="1"/>
  <c r="BY74" i="1"/>
  <c r="BZ74" i="1"/>
  <c r="CB74" i="1"/>
  <c r="CC74" i="1"/>
  <c r="CF74" i="1"/>
  <c r="CG74" i="1"/>
  <c r="CI74" i="1"/>
  <c r="CJ74" i="1"/>
  <c r="CK74" i="1"/>
  <c r="CL74" i="1"/>
  <c r="CM74" i="1"/>
  <c r="CN74" i="1"/>
  <c r="CO74" i="1"/>
  <c r="CP74" i="1"/>
  <c r="BU74" i="1" s="1"/>
  <c r="CQ74" i="1"/>
  <c r="BV74" i="1" s="1"/>
  <c r="CR74" i="1"/>
  <c r="CS74" i="1"/>
  <c r="CT74" i="1"/>
  <c r="BX74" i="1" s="1"/>
  <c r="CU74" i="1"/>
  <c r="CV74" i="1"/>
  <c r="CW74" i="1"/>
  <c r="CX74" i="1"/>
  <c r="CA74" i="1" s="1"/>
  <c r="CY74" i="1"/>
  <c r="CZ74" i="1"/>
  <c r="DA74" i="1"/>
  <c r="DB74" i="1"/>
  <c r="CD74" i="1" s="1"/>
  <c r="DC74" i="1"/>
  <c r="CE74" i="1" s="1"/>
  <c r="DD74" i="1"/>
  <c r="DE74" i="1"/>
  <c r="DF74" i="1"/>
  <c r="DG74" i="1"/>
  <c r="CH74" i="1" s="1"/>
  <c r="BN75" i="1"/>
  <c r="BO75" i="1"/>
  <c r="BP75" i="1"/>
  <c r="BQ75" i="1"/>
  <c r="BR75" i="1"/>
  <c r="BS75" i="1"/>
  <c r="BT75" i="1"/>
  <c r="BV75" i="1"/>
  <c r="BW75" i="1"/>
  <c r="BX75" i="1"/>
  <c r="BY75" i="1"/>
  <c r="BZ75" i="1"/>
  <c r="CB75" i="1"/>
  <c r="CC75" i="1"/>
  <c r="CF75" i="1"/>
  <c r="CI75" i="1"/>
  <c r="CJ75" i="1"/>
  <c r="CK75" i="1"/>
  <c r="CL75" i="1"/>
  <c r="CM75" i="1"/>
  <c r="CN75" i="1"/>
  <c r="CO75" i="1"/>
  <c r="CP75" i="1"/>
  <c r="BU75" i="1" s="1"/>
  <c r="CQ75" i="1"/>
  <c r="CR75" i="1"/>
  <c r="CS75" i="1"/>
  <c r="CT75" i="1"/>
  <c r="CU75" i="1"/>
  <c r="CV75" i="1"/>
  <c r="CW75" i="1"/>
  <c r="CX75" i="1"/>
  <c r="CA75" i="1" s="1"/>
  <c r="CY75" i="1"/>
  <c r="CZ75" i="1"/>
  <c r="DA75" i="1"/>
  <c r="DB75" i="1"/>
  <c r="CD75" i="1" s="1"/>
  <c r="DC75" i="1"/>
  <c r="CE75" i="1" s="1"/>
  <c r="DD75" i="1"/>
  <c r="DE75" i="1"/>
  <c r="DF75" i="1"/>
  <c r="CG75" i="1" s="1"/>
  <c r="DG75" i="1"/>
  <c r="CH75" i="1" s="1"/>
  <c r="BN76" i="1"/>
  <c r="BO76" i="1"/>
  <c r="BP76" i="1"/>
  <c r="BQ76" i="1"/>
  <c r="BR76" i="1"/>
  <c r="BS76" i="1"/>
  <c r="BT76" i="1"/>
  <c r="BU76" i="1"/>
  <c r="BW76" i="1"/>
  <c r="BZ76" i="1"/>
  <c r="CB76" i="1"/>
  <c r="CC76" i="1"/>
  <c r="CF76" i="1"/>
  <c r="CH76" i="1"/>
  <c r="CI76" i="1"/>
  <c r="CJ76" i="1"/>
  <c r="CK76" i="1"/>
  <c r="CL76" i="1"/>
  <c r="CM76" i="1"/>
  <c r="CN76" i="1"/>
  <c r="CO76" i="1"/>
  <c r="CP76" i="1"/>
  <c r="CQ76" i="1"/>
  <c r="BV76" i="1" s="1"/>
  <c r="CR76" i="1"/>
  <c r="CS76" i="1"/>
  <c r="CT76" i="1"/>
  <c r="BX76" i="1" s="1"/>
  <c r="CU76" i="1"/>
  <c r="BY76" i="1" s="1"/>
  <c r="CV76" i="1"/>
  <c r="CW76" i="1"/>
  <c r="CX76" i="1"/>
  <c r="CA76" i="1" s="1"/>
  <c r="CY76" i="1"/>
  <c r="CZ76" i="1"/>
  <c r="DA76" i="1"/>
  <c r="DB76" i="1"/>
  <c r="CD76" i="1" s="1"/>
  <c r="DC76" i="1"/>
  <c r="CE76" i="1" s="1"/>
  <c r="DD76" i="1"/>
  <c r="DE76" i="1"/>
  <c r="DF76" i="1"/>
  <c r="CG76" i="1" s="1"/>
  <c r="DG76" i="1"/>
  <c r="BN77" i="1"/>
  <c r="BO77" i="1"/>
  <c r="BP77" i="1"/>
  <c r="BQ77" i="1"/>
  <c r="BR77" i="1"/>
  <c r="BS77" i="1"/>
  <c r="BT77" i="1"/>
  <c r="BV77" i="1"/>
  <c r="BW77" i="1"/>
  <c r="BY77" i="1"/>
  <c r="BZ77" i="1"/>
  <c r="CA77" i="1"/>
  <c r="CC77" i="1"/>
  <c r="CF77" i="1"/>
  <c r="CH77" i="1"/>
  <c r="CI77" i="1"/>
  <c r="CJ77" i="1"/>
  <c r="CK77" i="1"/>
  <c r="CL77" i="1"/>
  <c r="CM77" i="1"/>
  <c r="CN77" i="1"/>
  <c r="CO77" i="1"/>
  <c r="CP77" i="1"/>
  <c r="BU77" i="1" s="1"/>
  <c r="CQ77" i="1"/>
  <c r="CR77" i="1"/>
  <c r="CS77" i="1"/>
  <c r="CT77" i="1"/>
  <c r="BX77" i="1" s="1"/>
  <c r="CU77" i="1"/>
  <c r="CV77" i="1"/>
  <c r="CW77" i="1"/>
  <c r="CX77" i="1"/>
  <c r="CY77" i="1"/>
  <c r="CB77" i="1" s="1"/>
  <c r="CZ77" i="1"/>
  <c r="DA77" i="1"/>
  <c r="DB77" i="1"/>
  <c r="CD77" i="1" s="1"/>
  <c r="DC77" i="1"/>
  <c r="CE77" i="1" s="1"/>
  <c r="DD77" i="1"/>
  <c r="DE77" i="1"/>
  <c r="DF77" i="1"/>
  <c r="CG77" i="1" s="1"/>
  <c r="DG77" i="1"/>
  <c r="BN78" i="1"/>
  <c r="BO78" i="1"/>
  <c r="BP78" i="1"/>
  <c r="BQ78" i="1"/>
  <c r="BR78" i="1"/>
  <c r="BS78" i="1"/>
  <c r="BT78" i="1"/>
  <c r="BU78" i="1"/>
  <c r="BW78" i="1"/>
  <c r="BY78" i="1"/>
  <c r="BZ78" i="1"/>
  <c r="CA78" i="1"/>
  <c r="CB78" i="1"/>
  <c r="CC78" i="1"/>
  <c r="CF78" i="1"/>
  <c r="CG78" i="1"/>
  <c r="CI78" i="1"/>
  <c r="CJ78" i="1"/>
  <c r="CK78" i="1"/>
  <c r="CL78" i="1"/>
  <c r="CM78" i="1"/>
  <c r="CN78" i="1"/>
  <c r="CO78" i="1"/>
  <c r="CP78" i="1"/>
  <c r="CQ78" i="1"/>
  <c r="BV78" i="1" s="1"/>
  <c r="CR78" i="1"/>
  <c r="CS78" i="1"/>
  <c r="CT78" i="1"/>
  <c r="BX78" i="1" s="1"/>
  <c r="CU78" i="1"/>
  <c r="CV78" i="1"/>
  <c r="CW78" i="1"/>
  <c r="CX78" i="1"/>
  <c r="CY78" i="1"/>
  <c r="CZ78" i="1"/>
  <c r="DA78" i="1"/>
  <c r="DB78" i="1"/>
  <c r="CD78" i="1" s="1"/>
  <c r="DC78" i="1"/>
  <c r="CE78" i="1" s="1"/>
  <c r="DD78" i="1"/>
  <c r="DE78" i="1"/>
  <c r="DF78" i="1"/>
  <c r="DG78" i="1"/>
  <c r="CH78" i="1" s="1"/>
  <c r="BN79" i="1"/>
  <c r="BO79" i="1"/>
  <c r="BP79" i="1"/>
  <c r="BQ79" i="1"/>
  <c r="BR79" i="1"/>
  <c r="BS79" i="1"/>
  <c r="BT79" i="1"/>
  <c r="BV79" i="1"/>
  <c r="BW79" i="1"/>
  <c r="BX79" i="1"/>
  <c r="BY79" i="1"/>
  <c r="BZ79" i="1"/>
  <c r="CA79" i="1"/>
  <c r="CC79" i="1"/>
  <c r="CF79" i="1"/>
  <c r="CI79" i="1"/>
  <c r="CJ79" i="1"/>
  <c r="CK79" i="1"/>
  <c r="CL79" i="1"/>
  <c r="CM79" i="1"/>
  <c r="CN79" i="1"/>
  <c r="CO79" i="1"/>
  <c r="CP79" i="1"/>
  <c r="BU79" i="1" s="1"/>
  <c r="CQ79" i="1"/>
  <c r="CR79" i="1"/>
  <c r="CS79" i="1"/>
  <c r="CT79" i="1"/>
  <c r="CU79" i="1"/>
  <c r="CV79" i="1"/>
  <c r="CW79" i="1"/>
  <c r="CX79" i="1"/>
  <c r="CY79" i="1"/>
  <c r="CB79" i="1" s="1"/>
  <c r="CZ79" i="1"/>
  <c r="DA79" i="1"/>
  <c r="DB79" i="1"/>
  <c r="CD79" i="1" s="1"/>
  <c r="DC79" i="1"/>
  <c r="CE79" i="1" s="1"/>
  <c r="DD79" i="1"/>
  <c r="DE79" i="1"/>
  <c r="DF79" i="1"/>
  <c r="CG79" i="1" s="1"/>
  <c r="DG79" i="1"/>
  <c r="CH79" i="1" s="1"/>
  <c r="BN80" i="1"/>
  <c r="BO80" i="1"/>
  <c r="BP80" i="1"/>
  <c r="BQ80" i="1"/>
  <c r="BR80" i="1"/>
  <c r="BS80" i="1"/>
  <c r="BT80" i="1"/>
  <c r="BU80" i="1"/>
  <c r="BW80" i="1"/>
  <c r="BZ80" i="1"/>
  <c r="CA80" i="1"/>
  <c r="CC80" i="1"/>
  <c r="CF80" i="1"/>
  <c r="CH80" i="1"/>
  <c r="CI80" i="1"/>
  <c r="CJ80" i="1"/>
  <c r="CK80" i="1"/>
  <c r="CL80" i="1"/>
  <c r="CM80" i="1"/>
  <c r="CN80" i="1"/>
  <c r="CO80" i="1"/>
  <c r="CP80" i="1"/>
  <c r="CQ80" i="1"/>
  <c r="BV80" i="1" s="1"/>
  <c r="CR80" i="1"/>
  <c r="CS80" i="1"/>
  <c r="CT80" i="1"/>
  <c r="BX80" i="1" s="1"/>
  <c r="CU80" i="1"/>
  <c r="BY80" i="1" s="1"/>
  <c r="CV80" i="1"/>
  <c r="CW80" i="1"/>
  <c r="CX80" i="1"/>
  <c r="CY80" i="1"/>
  <c r="CB80" i="1" s="1"/>
  <c r="CZ80" i="1"/>
  <c r="DA80" i="1"/>
  <c r="DB80" i="1"/>
  <c r="CD80" i="1" s="1"/>
  <c r="DC80" i="1"/>
  <c r="CE80" i="1" s="1"/>
  <c r="DD80" i="1"/>
  <c r="DE80" i="1"/>
  <c r="DF80" i="1"/>
  <c r="CG80" i="1" s="1"/>
  <c r="DG80" i="1"/>
  <c r="BN81" i="1"/>
  <c r="BO81" i="1"/>
  <c r="BP81" i="1"/>
  <c r="BQ81" i="1"/>
  <c r="BR81" i="1"/>
  <c r="BS81" i="1"/>
  <c r="BT81" i="1"/>
  <c r="BV81" i="1"/>
  <c r="BW81" i="1"/>
  <c r="BY81" i="1"/>
  <c r="BZ81" i="1"/>
  <c r="CB81" i="1"/>
  <c r="CC81" i="1"/>
  <c r="CD81" i="1"/>
  <c r="CF81" i="1"/>
  <c r="CG81" i="1"/>
  <c r="CI81" i="1"/>
  <c r="CJ81" i="1"/>
  <c r="CK81" i="1"/>
  <c r="CL81" i="1"/>
  <c r="CM81" i="1"/>
  <c r="CN81" i="1"/>
  <c r="CO81" i="1"/>
  <c r="CP81" i="1"/>
  <c r="BU81" i="1" s="1"/>
  <c r="CQ81" i="1"/>
  <c r="CR81" i="1"/>
  <c r="CS81" i="1"/>
  <c r="CT81" i="1"/>
  <c r="BX81" i="1" s="1"/>
  <c r="CU81" i="1"/>
  <c r="CV81" i="1"/>
  <c r="CW81" i="1"/>
  <c r="CX81" i="1"/>
  <c r="CA81" i="1" s="1"/>
  <c r="CY81" i="1"/>
  <c r="CZ81" i="1"/>
  <c r="DA81" i="1"/>
  <c r="DB81" i="1"/>
  <c r="DC81" i="1"/>
  <c r="CE81" i="1" s="1"/>
  <c r="DD81" i="1"/>
  <c r="DE81" i="1"/>
  <c r="DF81" i="1"/>
  <c r="DG81" i="1"/>
  <c r="CH81" i="1" s="1"/>
  <c r="BN82" i="1"/>
  <c r="BO82" i="1"/>
  <c r="BP82" i="1"/>
  <c r="BQ82" i="1"/>
  <c r="BR82" i="1"/>
  <c r="BS82" i="1"/>
  <c r="BT82" i="1"/>
  <c r="BU82" i="1"/>
  <c r="BW82" i="1"/>
  <c r="BY82" i="1"/>
  <c r="BZ82" i="1"/>
  <c r="CA82" i="1"/>
  <c r="CC82" i="1"/>
  <c r="CF82" i="1"/>
  <c r="CG82" i="1"/>
  <c r="CI82" i="1"/>
  <c r="CJ82" i="1"/>
  <c r="CK82" i="1"/>
  <c r="CL82" i="1"/>
  <c r="CM82" i="1"/>
  <c r="CN82" i="1"/>
  <c r="CO82" i="1"/>
  <c r="CP82" i="1"/>
  <c r="CQ82" i="1"/>
  <c r="BV82" i="1" s="1"/>
  <c r="CR82" i="1"/>
  <c r="CS82" i="1"/>
  <c r="CT82" i="1"/>
  <c r="BX82" i="1" s="1"/>
  <c r="CU82" i="1"/>
  <c r="CV82" i="1"/>
  <c r="CW82" i="1"/>
  <c r="CX82" i="1"/>
  <c r="CY82" i="1"/>
  <c r="CB82" i="1" s="1"/>
  <c r="CZ82" i="1"/>
  <c r="DA82" i="1"/>
  <c r="DB82" i="1"/>
  <c r="CD82" i="1" s="1"/>
  <c r="DC82" i="1"/>
  <c r="CE82" i="1" s="1"/>
  <c r="DD82" i="1"/>
  <c r="DE82" i="1"/>
  <c r="DF82" i="1"/>
  <c r="DG82" i="1"/>
  <c r="CH82" i="1" s="1"/>
  <c r="BN83" i="1"/>
  <c r="BO83" i="1"/>
  <c r="BP83" i="1"/>
  <c r="BQ83" i="1"/>
  <c r="BR83" i="1"/>
  <c r="BS83" i="1"/>
  <c r="BT83" i="1"/>
  <c r="BW83" i="1"/>
  <c r="BY83" i="1"/>
  <c r="BZ83" i="1"/>
  <c r="CB83" i="1"/>
  <c r="CC83" i="1"/>
  <c r="CF83" i="1"/>
  <c r="CH83" i="1"/>
  <c r="CI83" i="1"/>
  <c r="CJ83" i="1"/>
  <c r="CK83" i="1"/>
  <c r="CL83" i="1"/>
  <c r="CM83" i="1"/>
  <c r="CN83" i="1"/>
  <c r="CO83" i="1"/>
  <c r="CP83" i="1"/>
  <c r="BU83" i="1" s="1"/>
  <c r="CQ83" i="1"/>
  <c r="BV83" i="1" s="1"/>
  <c r="CR83" i="1"/>
  <c r="CS83" i="1"/>
  <c r="CT83" i="1"/>
  <c r="BX83" i="1" s="1"/>
  <c r="CU83" i="1"/>
  <c r="CV83" i="1"/>
  <c r="CW83" i="1"/>
  <c r="CX83" i="1"/>
  <c r="CA83" i="1" s="1"/>
  <c r="CY83" i="1"/>
  <c r="CZ83" i="1"/>
  <c r="DA83" i="1"/>
  <c r="DB83" i="1"/>
  <c r="CD83" i="1" s="1"/>
  <c r="DC83" i="1"/>
  <c r="CE83" i="1" s="1"/>
  <c r="DD83" i="1"/>
  <c r="DE83" i="1"/>
  <c r="DF83" i="1"/>
  <c r="CG83" i="1" s="1"/>
  <c r="DG83" i="1"/>
  <c r="BN84" i="1"/>
  <c r="BO84" i="1"/>
  <c r="BP84" i="1"/>
  <c r="BQ84" i="1"/>
  <c r="BR84" i="1"/>
  <c r="BS84" i="1"/>
  <c r="BT84" i="1"/>
  <c r="BW84" i="1"/>
  <c r="BZ84" i="1"/>
  <c r="CB84" i="1"/>
  <c r="CC84" i="1"/>
  <c r="CF84" i="1"/>
  <c r="CI84" i="1"/>
  <c r="CJ84" i="1"/>
  <c r="CK84" i="1"/>
  <c r="CL84" i="1"/>
  <c r="CM84" i="1"/>
  <c r="CN84" i="1"/>
  <c r="CO84" i="1"/>
  <c r="CP84" i="1"/>
  <c r="BU84" i="1" s="1"/>
  <c r="CQ84" i="1"/>
  <c r="BV84" i="1" s="1"/>
  <c r="CR84" i="1"/>
  <c r="CS84" i="1"/>
  <c r="CT84" i="1"/>
  <c r="BX84" i="1" s="1"/>
  <c r="CU84" i="1"/>
  <c r="BY84" i="1" s="1"/>
  <c r="CV84" i="1"/>
  <c r="CW84" i="1"/>
  <c r="CX84" i="1"/>
  <c r="CA84" i="1" s="1"/>
  <c r="CY84" i="1"/>
  <c r="CZ84" i="1"/>
  <c r="DA84" i="1"/>
  <c r="DB84" i="1"/>
  <c r="CD84" i="1" s="1"/>
  <c r="DC84" i="1"/>
  <c r="CE84" i="1" s="1"/>
  <c r="DD84" i="1"/>
  <c r="DE84" i="1"/>
  <c r="DF84" i="1"/>
  <c r="CG84" i="1" s="1"/>
  <c r="DG84" i="1"/>
  <c r="CH84" i="1" s="1"/>
  <c r="BN85" i="1"/>
  <c r="BO85" i="1"/>
  <c r="BP85" i="1"/>
  <c r="BQ85" i="1"/>
  <c r="BR85" i="1"/>
  <c r="BS85" i="1"/>
  <c r="BT85" i="1"/>
  <c r="BW85" i="1"/>
  <c r="BY85" i="1"/>
  <c r="BZ85" i="1"/>
  <c r="CB85" i="1"/>
  <c r="CC85" i="1"/>
  <c r="CF85" i="1"/>
  <c r="CH85" i="1"/>
  <c r="CI85" i="1"/>
  <c r="CJ85" i="1"/>
  <c r="CK85" i="1"/>
  <c r="CL85" i="1"/>
  <c r="CM85" i="1"/>
  <c r="CN85" i="1"/>
  <c r="CO85" i="1"/>
  <c r="CP85" i="1"/>
  <c r="BU85" i="1" s="1"/>
  <c r="CQ85" i="1"/>
  <c r="BV85" i="1" s="1"/>
  <c r="CR85" i="1"/>
  <c r="CS85" i="1"/>
  <c r="CT85" i="1"/>
  <c r="BX85" i="1" s="1"/>
  <c r="CU85" i="1"/>
  <c r="CV85" i="1"/>
  <c r="CW85" i="1"/>
  <c r="CX85" i="1"/>
  <c r="CA85" i="1" s="1"/>
  <c r="CY85" i="1"/>
  <c r="CZ85" i="1"/>
  <c r="DA85" i="1"/>
  <c r="DB85" i="1"/>
  <c r="CD85" i="1" s="1"/>
  <c r="DC85" i="1"/>
  <c r="CE85" i="1" s="1"/>
  <c r="DD85" i="1"/>
  <c r="DE85" i="1"/>
  <c r="DF85" i="1"/>
  <c r="CG85" i="1" s="1"/>
  <c r="DG85" i="1"/>
  <c r="BN86" i="1"/>
  <c r="BO86" i="1"/>
  <c r="BP86" i="1"/>
  <c r="BQ86" i="1"/>
  <c r="BR86" i="1"/>
  <c r="BS86" i="1"/>
  <c r="BT86" i="1"/>
  <c r="BW86" i="1"/>
  <c r="BZ86" i="1"/>
  <c r="CB86" i="1"/>
  <c r="CC86" i="1"/>
  <c r="CF86" i="1"/>
  <c r="CI86" i="1"/>
  <c r="CJ86" i="1"/>
  <c r="CK86" i="1"/>
  <c r="CL86" i="1"/>
  <c r="CM86" i="1"/>
  <c r="CN86" i="1"/>
  <c r="CO86" i="1"/>
  <c r="CP86" i="1"/>
  <c r="BU86" i="1" s="1"/>
  <c r="CQ86" i="1"/>
  <c r="BV86" i="1" s="1"/>
  <c r="CR86" i="1"/>
  <c r="CS86" i="1"/>
  <c r="CT86" i="1"/>
  <c r="BX86" i="1" s="1"/>
  <c r="CU86" i="1"/>
  <c r="BY86" i="1" s="1"/>
  <c r="CV86" i="1"/>
  <c r="CW86" i="1"/>
  <c r="CX86" i="1"/>
  <c r="CA86" i="1" s="1"/>
  <c r="CY86" i="1"/>
  <c r="CZ86" i="1"/>
  <c r="DA86" i="1"/>
  <c r="DB86" i="1"/>
  <c r="CD86" i="1" s="1"/>
  <c r="DC86" i="1"/>
  <c r="CE86" i="1" s="1"/>
  <c r="DD86" i="1"/>
  <c r="DE86" i="1"/>
  <c r="DF86" i="1"/>
  <c r="CG86" i="1" s="1"/>
  <c r="DG86" i="1"/>
  <c r="CH86" i="1" s="1"/>
  <c r="BN87" i="1"/>
  <c r="BO87" i="1"/>
  <c r="BP87" i="1"/>
  <c r="BQ87" i="1"/>
  <c r="BR87" i="1"/>
  <c r="BS87" i="1"/>
  <c r="BT87" i="1"/>
  <c r="BV87" i="1"/>
  <c r="BW87" i="1"/>
  <c r="BZ87" i="1"/>
  <c r="CA87" i="1"/>
  <c r="CC87" i="1"/>
  <c r="CF87" i="1"/>
  <c r="CH87" i="1"/>
  <c r="CI87" i="1"/>
  <c r="CJ87" i="1"/>
  <c r="CK87" i="1"/>
  <c r="CL87" i="1"/>
  <c r="CM87" i="1"/>
  <c r="CN87" i="1"/>
  <c r="CO87" i="1"/>
  <c r="CP87" i="1"/>
  <c r="BU87" i="1" s="1"/>
  <c r="CQ87" i="1"/>
  <c r="CR87" i="1"/>
  <c r="CS87" i="1"/>
  <c r="CT87" i="1"/>
  <c r="BX87" i="1" s="1"/>
  <c r="CU87" i="1"/>
  <c r="BY87" i="1" s="1"/>
  <c r="CV87" i="1"/>
  <c r="CW87" i="1"/>
  <c r="CX87" i="1"/>
  <c r="CY87" i="1"/>
  <c r="CB87" i="1" s="1"/>
  <c r="CZ87" i="1"/>
  <c r="DA87" i="1"/>
  <c r="DB87" i="1"/>
  <c r="CD87" i="1" s="1"/>
  <c r="DC87" i="1"/>
  <c r="CE87" i="1" s="1"/>
  <c r="DD87" i="1"/>
  <c r="DE87" i="1"/>
  <c r="DF87" i="1"/>
  <c r="CG87" i="1" s="1"/>
  <c r="DG87" i="1"/>
  <c r="BN88" i="1"/>
  <c r="BO88" i="1"/>
  <c r="BP88" i="1"/>
  <c r="BQ88" i="1"/>
  <c r="BR88" i="1"/>
  <c r="BS88" i="1"/>
  <c r="BT88" i="1"/>
  <c r="BU88" i="1"/>
  <c r="BW88" i="1"/>
  <c r="BX88" i="1"/>
  <c r="BZ88" i="1"/>
  <c r="CB88" i="1"/>
  <c r="CC88" i="1"/>
  <c r="CF88" i="1"/>
  <c r="CH88" i="1"/>
  <c r="CI88" i="1"/>
  <c r="CJ88" i="1"/>
  <c r="CK88" i="1"/>
  <c r="CL88" i="1"/>
  <c r="CM88" i="1"/>
  <c r="CN88" i="1"/>
  <c r="CO88" i="1"/>
  <c r="CP88" i="1"/>
  <c r="CQ88" i="1"/>
  <c r="BV88" i="1" s="1"/>
  <c r="CR88" i="1"/>
  <c r="CS88" i="1"/>
  <c r="CT88" i="1"/>
  <c r="CU88" i="1"/>
  <c r="BY88" i="1" s="1"/>
  <c r="CV88" i="1"/>
  <c r="CW88" i="1"/>
  <c r="CX88" i="1"/>
  <c r="CA88" i="1" s="1"/>
  <c r="CY88" i="1"/>
  <c r="CZ88" i="1"/>
  <c r="DA88" i="1"/>
  <c r="DB88" i="1"/>
  <c r="CD88" i="1" s="1"/>
  <c r="DC88" i="1"/>
  <c r="CE88" i="1" s="1"/>
  <c r="DD88" i="1"/>
  <c r="DE88" i="1"/>
  <c r="DF88" i="1"/>
  <c r="CG88" i="1" s="1"/>
  <c r="DG88" i="1"/>
  <c r="BN89" i="1"/>
  <c r="BO89" i="1"/>
  <c r="BP89" i="1"/>
  <c r="BQ89" i="1"/>
  <c r="BR89" i="1"/>
  <c r="BS89" i="1"/>
  <c r="BT89" i="1"/>
  <c r="BV89" i="1"/>
  <c r="BW89" i="1"/>
  <c r="BZ89" i="1"/>
  <c r="CB89" i="1"/>
  <c r="CC89" i="1"/>
  <c r="CF89" i="1"/>
  <c r="CG89" i="1"/>
  <c r="CI89" i="1"/>
  <c r="CJ89" i="1"/>
  <c r="CK89" i="1"/>
  <c r="CL89" i="1"/>
  <c r="CM89" i="1"/>
  <c r="CN89" i="1"/>
  <c r="CO89" i="1"/>
  <c r="CP89" i="1"/>
  <c r="BU89" i="1" s="1"/>
  <c r="CQ89" i="1"/>
  <c r="CR89" i="1"/>
  <c r="CS89" i="1"/>
  <c r="CT89" i="1"/>
  <c r="BX89" i="1" s="1"/>
  <c r="CU89" i="1"/>
  <c r="BY89" i="1" s="1"/>
  <c r="CV89" i="1"/>
  <c r="CW89" i="1"/>
  <c r="CX89" i="1"/>
  <c r="CA89" i="1" s="1"/>
  <c r="CY89" i="1"/>
  <c r="CZ89" i="1"/>
  <c r="DA89" i="1"/>
  <c r="DB89" i="1"/>
  <c r="CD89" i="1" s="1"/>
  <c r="DC89" i="1"/>
  <c r="CE89" i="1" s="1"/>
  <c r="DD89" i="1"/>
  <c r="DE89" i="1"/>
  <c r="DF89" i="1"/>
  <c r="DG89" i="1"/>
  <c r="CH89" i="1" s="1"/>
  <c r="BN90" i="1"/>
  <c r="BO90" i="1"/>
  <c r="BP90" i="1"/>
  <c r="BQ90" i="1"/>
  <c r="BR90" i="1"/>
  <c r="BS90" i="1"/>
  <c r="BT90" i="1"/>
  <c r="BW90" i="1"/>
  <c r="BZ90" i="1"/>
  <c r="CA90" i="1"/>
  <c r="CC90" i="1"/>
  <c r="CF90" i="1"/>
  <c r="CG90" i="1"/>
  <c r="CI90" i="1"/>
  <c r="CJ90" i="1"/>
  <c r="CK90" i="1"/>
  <c r="CL90" i="1"/>
  <c r="CM90" i="1"/>
  <c r="CN90" i="1"/>
  <c r="CO90" i="1"/>
  <c r="CP90" i="1"/>
  <c r="BU90" i="1" s="1"/>
  <c r="CQ90" i="1"/>
  <c r="BV90" i="1" s="1"/>
  <c r="CR90" i="1"/>
  <c r="CS90" i="1"/>
  <c r="CT90" i="1"/>
  <c r="BX90" i="1" s="1"/>
  <c r="CU90" i="1"/>
  <c r="BY90" i="1" s="1"/>
  <c r="CV90" i="1"/>
  <c r="CW90" i="1"/>
  <c r="CX90" i="1"/>
  <c r="CY90" i="1"/>
  <c r="CB90" i="1" s="1"/>
  <c r="CZ90" i="1"/>
  <c r="DA90" i="1"/>
  <c r="DB90" i="1"/>
  <c r="CD90" i="1" s="1"/>
  <c r="DC90" i="1"/>
  <c r="CE90" i="1" s="1"/>
  <c r="DD90" i="1"/>
  <c r="DE90" i="1"/>
  <c r="DF90" i="1"/>
  <c r="DG90" i="1"/>
  <c r="CH90" i="1" s="1"/>
  <c r="BN91" i="1"/>
  <c r="BO91" i="1"/>
  <c r="BP91" i="1"/>
  <c r="BQ91" i="1"/>
  <c r="BR91" i="1"/>
  <c r="BS91" i="1"/>
  <c r="BT91" i="1"/>
  <c r="BU91" i="1"/>
  <c r="BW91" i="1"/>
  <c r="BY91" i="1"/>
  <c r="BZ91" i="1"/>
  <c r="CB91" i="1"/>
  <c r="CC91" i="1"/>
  <c r="CF91" i="1"/>
  <c r="CG91" i="1"/>
  <c r="CI91" i="1"/>
  <c r="CJ91" i="1"/>
  <c r="CK91" i="1"/>
  <c r="CL91" i="1"/>
  <c r="CM91" i="1"/>
  <c r="CN91" i="1"/>
  <c r="CO91" i="1"/>
  <c r="CP91" i="1"/>
  <c r="CQ91" i="1"/>
  <c r="BV91" i="1" s="1"/>
  <c r="CR91" i="1"/>
  <c r="CS91" i="1"/>
  <c r="CT91" i="1"/>
  <c r="BX91" i="1" s="1"/>
  <c r="CU91" i="1"/>
  <c r="CV91" i="1"/>
  <c r="CW91" i="1"/>
  <c r="CX91" i="1"/>
  <c r="CA91" i="1" s="1"/>
  <c r="CY91" i="1"/>
  <c r="CZ91" i="1"/>
  <c r="DA91" i="1"/>
  <c r="DB91" i="1"/>
  <c r="CD91" i="1" s="1"/>
  <c r="DC91" i="1"/>
  <c r="CE91" i="1" s="1"/>
  <c r="DD91" i="1"/>
  <c r="DE91" i="1"/>
  <c r="DF91" i="1"/>
  <c r="DG91" i="1"/>
  <c r="CH91" i="1" s="1"/>
  <c r="BN92" i="1"/>
  <c r="BO92" i="1"/>
  <c r="BP92" i="1"/>
  <c r="BQ92" i="1"/>
  <c r="BR92" i="1"/>
  <c r="BS92" i="1"/>
  <c r="BT92" i="1"/>
  <c r="BV92" i="1"/>
  <c r="BW92" i="1"/>
  <c r="BZ92" i="1"/>
  <c r="CB92" i="1"/>
  <c r="CC92" i="1"/>
  <c r="CF92" i="1"/>
  <c r="CH92" i="1"/>
  <c r="CI92" i="1"/>
  <c r="CJ92" i="1"/>
  <c r="CK92" i="1"/>
  <c r="CL92" i="1"/>
  <c r="CM92" i="1"/>
  <c r="CN92" i="1"/>
  <c r="CO92" i="1"/>
  <c r="CP92" i="1"/>
  <c r="BU92" i="1" s="1"/>
  <c r="CQ92" i="1"/>
  <c r="CR92" i="1"/>
  <c r="CS92" i="1"/>
  <c r="CT92" i="1"/>
  <c r="BX92" i="1" s="1"/>
  <c r="CU92" i="1"/>
  <c r="BY92" i="1" s="1"/>
  <c r="CV92" i="1"/>
  <c r="CW92" i="1"/>
  <c r="CX92" i="1"/>
  <c r="CA92" i="1" s="1"/>
  <c r="CY92" i="1"/>
  <c r="CZ92" i="1"/>
  <c r="DA92" i="1"/>
  <c r="DB92" i="1"/>
  <c r="CD92" i="1" s="1"/>
  <c r="DC92" i="1"/>
  <c r="CE92" i="1" s="1"/>
  <c r="DD92" i="1"/>
  <c r="DE92" i="1"/>
  <c r="DF92" i="1"/>
  <c r="CG92" i="1" s="1"/>
  <c r="DG92" i="1"/>
  <c r="BN93" i="1"/>
  <c r="BO93" i="1"/>
  <c r="BP93" i="1"/>
  <c r="BQ93" i="1"/>
  <c r="BR93" i="1"/>
  <c r="BS93" i="1"/>
  <c r="BT93" i="1"/>
  <c r="BW93" i="1"/>
  <c r="BZ93" i="1"/>
  <c r="CA93" i="1"/>
  <c r="CC93" i="1"/>
  <c r="CF93" i="1"/>
  <c r="CI93" i="1"/>
  <c r="CJ93" i="1"/>
  <c r="CK93" i="1"/>
  <c r="CL93" i="1"/>
  <c r="CM93" i="1"/>
  <c r="CN93" i="1"/>
  <c r="CO93" i="1"/>
  <c r="CP93" i="1"/>
  <c r="BU93" i="1" s="1"/>
  <c r="CQ93" i="1"/>
  <c r="BV93" i="1" s="1"/>
  <c r="CR93" i="1"/>
  <c r="CS93" i="1"/>
  <c r="CT93" i="1"/>
  <c r="BX93" i="1" s="1"/>
  <c r="CU93" i="1"/>
  <c r="BY93" i="1" s="1"/>
  <c r="CV93" i="1"/>
  <c r="CW93" i="1"/>
  <c r="CX93" i="1"/>
  <c r="CY93" i="1"/>
  <c r="CB93" i="1" s="1"/>
  <c r="CZ93" i="1"/>
  <c r="DA93" i="1"/>
  <c r="DB93" i="1"/>
  <c r="CD93" i="1" s="1"/>
  <c r="DC93" i="1"/>
  <c r="CE93" i="1" s="1"/>
  <c r="DD93" i="1"/>
  <c r="DE93" i="1"/>
  <c r="DF93" i="1"/>
  <c r="CG93" i="1" s="1"/>
  <c r="DG93" i="1"/>
  <c r="CH93" i="1" s="1"/>
  <c r="BN94" i="1"/>
  <c r="BO94" i="1"/>
  <c r="BP94" i="1"/>
  <c r="BQ94" i="1"/>
  <c r="BR94" i="1"/>
  <c r="BS94" i="1"/>
  <c r="BT94" i="1"/>
  <c r="BW94" i="1"/>
  <c r="BX94" i="1"/>
  <c r="BY94" i="1"/>
  <c r="BZ94" i="1"/>
  <c r="CB94" i="1"/>
  <c r="CC94" i="1"/>
  <c r="CF94" i="1"/>
  <c r="CG94" i="1"/>
  <c r="CI94" i="1"/>
  <c r="CJ94" i="1"/>
  <c r="CK94" i="1"/>
  <c r="CL94" i="1"/>
  <c r="CM94" i="1"/>
  <c r="CN94" i="1"/>
  <c r="CO94" i="1"/>
  <c r="CP94" i="1"/>
  <c r="BU94" i="1" s="1"/>
  <c r="CQ94" i="1"/>
  <c r="BV94" i="1" s="1"/>
  <c r="CR94" i="1"/>
  <c r="CS94" i="1"/>
  <c r="CT94" i="1"/>
  <c r="CU94" i="1"/>
  <c r="CV94" i="1"/>
  <c r="CW94" i="1"/>
  <c r="CX94" i="1"/>
  <c r="CA94" i="1" s="1"/>
  <c r="CY94" i="1"/>
  <c r="CZ94" i="1"/>
  <c r="DA94" i="1"/>
  <c r="DB94" i="1"/>
  <c r="CD94" i="1" s="1"/>
  <c r="DC94" i="1"/>
  <c r="CE94" i="1" s="1"/>
  <c r="DD94" i="1"/>
  <c r="DE94" i="1"/>
  <c r="DF94" i="1"/>
  <c r="DG94" i="1"/>
  <c r="CH94" i="1" s="1"/>
  <c r="BN95" i="1"/>
  <c r="BO95" i="1"/>
  <c r="BP95" i="1"/>
  <c r="BQ95" i="1"/>
  <c r="BR95" i="1"/>
  <c r="BS95" i="1"/>
  <c r="BT95" i="1"/>
  <c r="BU95" i="1"/>
  <c r="BW95" i="1"/>
  <c r="BZ95" i="1"/>
  <c r="CC95" i="1"/>
  <c r="CF95" i="1"/>
  <c r="CG95" i="1"/>
  <c r="CI95" i="1"/>
  <c r="CJ95" i="1"/>
  <c r="CK95" i="1"/>
  <c r="CL95" i="1"/>
  <c r="CM95" i="1"/>
  <c r="CN95" i="1"/>
  <c r="CO95" i="1"/>
  <c r="CP95" i="1"/>
  <c r="CQ95" i="1"/>
  <c r="BV95" i="1" s="1"/>
  <c r="CR95" i="1"/>
  <c r="CS95" i="1"/>
  <c r="CT95" i="1"/>
  <c r="BX95" i="1" s="1"/>
  <c r="CU95" i="1"/>
  <c r="BY95" i="1" s="1"/>
  <c r="CV95" i="1"/>
  <c r="CW95" i="1"/>
  <c r="CX95" i="1"/>
  <c r="CA95" i="1" s="1"/>
  <c r="CY95" i="1"/>
  <c r="CB95" i="1" s="1"/>
  <c r="CZ95" i="1"/>
  <c r="DA95" i="1"/>
  <c r="DB95" i="1"/>
  <c r="CD95" i="1" s="1"/>
  <c r="DC95" i="1"/>
  <c r="CE95" i="1" s="1"/>
  <c r="DD95" i="1"/>
  <c r="DE95" i="1"/>
  <c r="DF95" i="1"/>
  <c r="DG95" i="1"/>
  <c r="CH95" i="1" s="1"/>
  <c r="BN96" i="1"/>
  <c r="BO96" i="1"/>
  <c r="BP96" i="1"/>
  <c r="BQ96" i="1"/>
  <c r="BR96" i="1"/>
  <c r="BS96" i="1"/>
  <c r="BT96" i="1"/>
  <c r="BV96" i="1"/>
  <c r="BW96" i="1"/>
  <c r="BZ96" i="1"/>
  <c r="CA96" i="1"/>
  <c r="CC96" i="1"/>
  <c r="CF96" i="1"/>
  <c r="CH96" i="1"/>
  <c r="CI96" i="1"/>
  <c r="CJ96" i="1"/>
  <c r="CK96" i="1"/>
  <c r="CL96" i="1"/>
  <c r="CM96" i="1"/>
  <c r="CN96" i="1"/>
  <c r="CO96" i="1"/>
  <c r="CP96" i="1"/>
  <c r="BU96" i="1" s="1"/>
  <c r="CQ96" i="1"/>
  <c r="CR96" i="1"/>
  <c r="CS96" i="1"/>
  <c r="CT96" i="1"/>
  <c r="BX96" i="1" s="1"/>
  <c r="CU96" i="1"/>
  <c r="BY96" i="1" s="1"/>
  <c r="CV96" i="1"/>
  <c r="CW96" i="1"/>
  <c r="CX96" i="1"/>
  <c r="CY96" i="1"/>
  <c r="CB96" i="1" s="1"/>
  <c r="CZ96" i="1"/>
  <c r="DA96" i="1"/>
  <c r="DB96" i="1"/>
  <c r="CD96" i="1" s="1"/>
  <c r="DC96" i="1"/>
  <c r="CE96" i="1" s="1"/>
  <c r="DD96" i="1"/>
  <c r="DE96" i="1"/>
  <c r="DF96" i="1"/>
  <c r="CG96" i="1" s="1"/>
  <c r="DG96" i="1"/>
  <c r="BN97" i="1"/>
  <c r="BO97" i="1"/>
  <c r="BP97" i="1"/>
  <c r="BQ97" i="1"/>
  <c r="BR97" i="1"/>
  <c r="BS97" i="1"/>
  <c r="BT97" i="1"/>
  <c r="BW97" i="1"/>
  <c r="BZ97" i="1"/>
  <c r="CA97" i="1"/>
  <c r="CB97" i="1"/>
  <c r="CC97" i="1"/>
  <c r="CF97" i="1"/>
  <c r="CG97" i="1"/>
  <c r="CI97" i="1"/>
  <c r="CJ97" i="1"/>
  <c r="CK97" i="1"/>
  <c r="CL97" i="1"/>
  <c r="CM97" i="1"/>
  <c r="CN97" i="1"/>
  <c r="CO97" i="1"/>
  <c r="CP97" i="1"/>
  <c r="BU97" i="1" s="1"/>
  <c r="CQ97" i="1"/>
  <c r="BV97" i="1" s="1"/>
  <c r="CR97" i="1"/>
  <c r="CS97" i="1"/>
  <c r="CT97" i="1"/>
  <c r="BX97" i="1" s="1"/>
  <c r="CU97" i="1"/>
  <c r="BY97" i="1" s="1"/>
  <c r="CV97" i="1"/>
  <c r="CW97" i="1"/>
  <c r="CX97" i="1"/>
  <c r="CY97" i="1"/>
  <c r="CZ97" i="1"/>
  <c r="DA97" i="1"/>
  <c r="DB97" i="1"/>
  <c r="CD97" i="1" s="1"/>
  <c r="DC97" i="1"/>
  <c r="CE97" i="1" s="1"/>
  <c r="DD97" i="1"/>
  <c r="DE97" i="1"/>
  <c r="DF97" i="1"/>
  <c r="DG97" i="1"/>
  <c r="CH97" i="1" s="1"/>
  <c r="BN98" i="1"/>
  <c r="BO98" i="1"/>
  <c r="BP98" i="1"/>
  <c r="BQ98" i="1"/>
  <c r="BR98" i="1"/>
  <c r="BS98" i="1"/>
  <c r="BT98" i="1"/>
  <c r="BU98" i="1"/>
  <c r="BW98" i="1"/>
  <c r="BY98" i="1"/>
  <c r="BZ98" i="1"/>
  <c r="CA98" i="1"/>
  <c r="CB98" i="1"/>
  <c r="CC98" i="1"/>
  <c r="CF98" i="1"/>
  <c r="CH98" i="1"/>
  <c r="CI98" i="1"/>
  <c r="CJ98" i="1"/>
  <c r="CK98" i="1"/>
  <c r="CL98" i="1"/>
  <c r="CM98" i="1"/>
  <c r="CN98" i="1"/>
  <c r="CO98" i="1"/>
  <c r="CP98" i="1"/>
  <c r="CQ98" i="1"/>
  <c r="BV98" i="1" s="1"/>
  <c r="CR98" i="1"/>
  <c r="CS98" i="1"/>
  <c r="CT98" i="1"/>
  <c r="BX98" i="1" s="1"/>
  <c r="CU98" i="1"/>
  <c r="CV98" i="1"/>
  <c r="CW98" i="1"/>
  <c r="CX98" i="1"/>
  <c r="CY98" i="1"/>
  <c r="CZ98" i="1"/>
  <c r="DA98" i="1"/>
  <c r="DB98" i="1"/>
  <c r="CD98" i="1" s="1"/>
  <c r="DC98" i="1"/>
  <c r="CE98" i="1" s="1"/>
  <c r="DD98" i="1"/>
  <c r="DE98" i="1"/>
  <c r="DF98" i="1"/>
  <c r="CG98" i="1" s="1"/>
  <c r="DG98" i="1"/>
  <c r="BN99" i="1"/>
  <c r="BO99" i="1"/>
  <c r="BP99" i="1"/>
  <c r="BQ99" i="1"/>
  <c r="BR99" i="1"/>
  <c r="BS99" i="1"/>
  <c r="BT99" i="1"/>
  <c r="BV99" i="1"/>
  <c r="BW99" i="1"/>
  <c r="BZ99" i="1"/>
  <c r="CB99" i="1"/>
  <c r="CC99" i="1"/>
  <c r="CF99" i="1"/>
  <c r="CG99" i="1"/>
  <c r="CI99" i="1"/>
  <c r="CJ99" i="1"/>
  <c r="CK99" i="1"/>
  <c r="CL99" i="1"/>
  <c r="CM99" i="1"/>
  <c r="CN99" i="1"/>
  <c r="CO99" i="1"/>
  <c r="CP99" i="1"/>
  <c r="BU99" i="1" s="1"/>
  <c r="CQ99" i="1"/>
  <c r="CR99" i="1"/>
  <c r="CS99" i="1"/>
  <c r="CT99" i="1"/>
  <c r="BX99" i="1" s="1"/>
  <c r="CU99" i="1"/>
  <c r="BY99" i="1" s="1"/>
  <c r="CV99" i="1"/>
  <c r="CW99" i="1"/>
  <c r="CX99" i="1"/>
  <c r="CA99" i="1" s="1"/>
  <c r="CY99" i="1"/>
  <c r="CZ99" i="1"/>
  <c r="DA99" i="1"/>
  <c r="DB99" i="1"/>
  <c r="CD99" i="1" s="1"/>
  <c r="DC99" i="1"/>
  <c r="CE99" i="1" s="1"/>
  <c r="DD99" i="1"/>
  <c r="DE99" i="1"/>
  <c r="DF99" i="1"/>
  <c r="DG99" i="1"/>
  <c r="CH99" i="1" s="1"/>
  <c r="BN100" i="1"/>
  <c r="BO100" i="1"/>
  <c r="BP100" i="1"/>
  <c r="BQ100" i="1"/>
  <c r="BR100" i="1"/>
  <c r="BS100" i="1"/>
  <c r="BT100" i="1"/>
  <c r="BU100" i="1"/>
  <c r="BW100" i="1"/>
  <c r="BX100" i="1"/>
  <c r="BZ100" i="1"/>
  <c r="CB100" i="1"/>
  <c r="CC100" i="1"/>
  <c r="CF100" i="1"/>
  <c r="CG100" i="1"/>
  <c r="CI100" i="1"/>
  <c r="CJ100" i="1"/>
  <c r="CK100" i="1"/>
  <c r="CL100" i="1"/>
  <c r="CM100" i="1"/>
  <c r="CN100" i="1"/>
  <c r="CO100" i="1"/>
  <c r="CP100" i="1"/>
  <c r="CQ100" i="1"/>
  <c r="BV100" i="1" s="1"/>
  <c r="CR100" i="1"/>
  <c r="CS100" i="1"/>
  <c r="CT100" i="1"/>
  <c r="CU100" i="1"/>
  <c r="BY100" i="1" s="1"/>
  <c r="CV100" i="1"/>
  <c r="CW100" i="1"/>
  <c r="CX100" i="1"/>
  <c r="CA100" i="1" s="1"/>
  <c r="CY100" i="1"/>
  <c r="CZ100" i="1"/>
  <c r="DA100" i="1"/>
  <c r="DB100" i="1"/>
  <c r="CD100" i="1" s="1"/>
  <c r="DC100" i="1"/>
  <c r="CE100" i="1" s="1"/>
  <c r="DD100" i="1"/>
  <c r="DE100" i="1"/>
  <c r="DF100" i="1"/>
  <c r="DG100" i="1"/>
  <c r="CH100" i="1" s="1"/>
  <c r="BN101" i="1"/>
  <c r="BO101" i="1"/>
  <c r="BP101" i="1"/>
  <c r="BQ101" i="1"/>
  <c r="BR101" i="1"/>
  <c r="BS101" i="1"/>
  <c r="BT101" i="1"/>
  <c r="BV101" i="1"/>
  <c r="BW101" i="1"/>
  <c r="BY101" i="1"/>
  <c r="BZ101" i="1"/>
  <c r="CA101" i="1"/>
  <c r="CC101" i="1"/>
  <c r="CF101" i="1"/>
  <c r="CG101" i="1"/>
  <c r="CI101" i="1"/>
  <c r="CJ101" i="1"/>
  <c r="CK101" i="1"/>
  <c r="CL101" i="1"/>
  <c r="CM101" i="1"/>
  <c r="CN101" i="1"/>
  <c r="CO101" i="1"/>
  <c r="CP101" i="1"/>
  <c r="BU101" i="1" s="1"/>
  <c r="CQ101" i="1"/>
  <c r="CR101" i="1"/>
  <c r="CS101" i="1"/>
  <c r="CT101" i="1"/>
  <c r="BX101" i="1" s="1"/>
  <c r="CU101" i="1"/>
  <c r="CV101" i="1"/>
  <c r="CW101" i="1"/>
  <c r="CX101" i="1"/>
  <c r="CY101" i="1"/>
  <c r="CB101" i="1" s="1"/>
  <c r="CZ101" i="1"/>
  <c r="DA101" i="1"/>
  <c r="DB101" i="1"/>
  <c r="CD101" i="1" s="1"/>
  <c r="DC101" i="1"/>
  <c r="CE101" i="1" s="1"/>
  <c r="DD101" i="1"/>
  <c r="DE101" i="1"/>
  <c r="DF101" i="1"/>
  <c r="DG101" i="1"/>
  <c r="CH101" i="1" s="1"/>
  <c r="BN102" i="1"/>
  <c r="BO102" i="1"/>
  <c r="BP102" i="1"/>
  <c r="BQ102" i="1"/>
  <c r="BR102" i="1"/>
  <c r="BS102" i="1"/>
  <c r="BT102" i="1"/>
  <c r="BU102" i="1"/>
  <c r="BW102" i="1"/>
  <c r="BZ102" i="1"/>
  <c r="CA102" i="1"/>
  <c r="CC102" i="1"/>
  <c r="CF102" i="1"/>
  <c r="CH102" i="1"/>
  <c r="CI102" i="1"/>
  <c r="CJ102" i="1"/>
  <c r="CK102" i="1"/>
  <c r="CL102" i="1"/>
  <c r="CM102" i="1"/>
  <c r="CN102" i="1"/>
  <c r="CO102" i="1"/>
  <c r="CP102" i="1"/>
  <c r="CQ102" i="1"/>
  <c r="BV102" i="1" s="1"/>
  <c r="CR102" i="1"/>
  <c r="CS102" i="1"/>
  <c r="CT102" i="1"/>
  <c r="BX102" i="1" s="1"/>
  <c r="CU102" i="1"/>
  <c r="BY102" i="1" s="1"/>
  <c r="CV102" i="1"/>
  <c r="CW102" i="1"/>
  <c r="CX102" i="1"/>
  <c r="CY102" i="1"/>
  <c r="CB102" i="1" s="1"/>
  <c r="CZ102" i="1"/>
  <c r="DA102" i="1"/>
  <c r="DB102" i="1"/>
  <c r="CD102" i="1" s="1"/>
  <c r="DC102" i="1"/>
  <c r="CE102" i="1" s="1"/>
  <c r="DD102" i="1"/>
  <c r="DE102" i="1"/>
  <c r="DF102" i="1"/>
  <c r="CG102" i="1" s="1"/>
  <c r="DG102" i="1"/>
  <c r="BN103" i="1"/>
  <c r="BO103" i="1"/>
  <c r="BP103" i="1"/>
  <c r="BQ103" i="1"/>
  <c r="BR103" i="1"/>
  <c r="BS103" i="1"/>
  <c r="BT103" i="1"/>
  <c r="BW103" i="1"/>
  <c r="BX103" i="1"/>
  <c r="BZ103" i="1"/>
  <c r="CA103" i="1"/>
  <c r="CC103" i="1"/>
  <c r="CF103" i="1"/>
  <c r="CG103" i="1"/>
  <c r="CI103" i="1"/>
  <c r="CJ103" i="1"/>
  <c r="CK103" i="1"/>
  <c r="CL103" i="1"/>
  <c r="CM103" i="1"/>
  <c r="CN103" i="1"/>
  <c r="CO103" i="1"/>
  <c r="CP103" i="1"/>
  <c r="BU103" i="1" s="1"/>
  <c r="CQ103" i="1"/>
  <c r="BV103" i="1" s="1"/>
  <c r="CR103" i="1"/>
  <c r="CS103" i="1"/>
  <c r="CT103" i="1"/>
  <c r="CU103" i="1"/>
  <c r="BY103" i="1" s="1"/>
  <c r="CV103" i="1"/>
  <c r="CW103" i="1"/>
  <c r="CX103" i="1"/>
  <c r="CY103" i="1"/>
  <c r="CB103" i="1" s="1"/>
  <c r="CZ103" i="1"/>
  <c r="DA103" i="1"/>
  <c r="DB103" i="1"/>
  <c r="CD103" i="1" s="1"/>
  <c r="DC103" i="1"/>
  <c r="CE103" i="1" s="1"/>
  <c r="DD103" i="1"/>
  <c r="DE103" i="1"/>
  <c r="DF103" i="1"/>
  <c r="DG103" i="1"/>
  <c r="CH103" i="1" s="1"/>
  <c r="BN104" i="1"/>
  <c r="BO104" i="1"/>
  <c r="BP104" i="1"/>
  <c r="BQ104" i="1"/>
  <c r="BR104" i="1"/>
  <c r="BS104" i="1"/>
  <c r="BT104" i="1"/>
  <c r="BV104" i="1"/>
  <c r="BW104" i="1"/>
  <c r="BZ104" i="1"/>
  <c r="CA104" i="1"/>
  <c r="CC104" i="1"/>
  <c r="CF104" i="1"/>
  <c r="CH104" i="1"/>
  <c r="CI104" i="1"/>
  <c r="CJ104" i="1"/>
  <c r="CK104" i="1"/>
  <c r="CL104" i="1"/>
  <c r="CM104" i="1"/>
  <c r="CN104" i="1"/>
  <c r="CO104" i="1"/>
  <c r="CP104" i="1"/>
  <c r="BU104" i="1" s="1"/>
  <c r="CQ104" i="1"/>
  <c r="CR104" i="1"/>
  <c r="CS104" i="1"/>
  <c r="CT104" i="1"/>
  <c r="BX104" i="1" s="1"/>
  <c r="CU104" i="1"/>
  <c r="BY104" i="1" s="1"/>
  <c r="CV104" i="1"/>
  <c r="CW104" i="1"/>
  <c r="CX104" i="1"/>
  <c r="CY104" i="1"/>
  <c r="CB104" i="1" s="1"/>
  <c r="CZ104" i="1"/>
  <c r="DA104" i="1"/>
  <c r="DB104" i="1"/>
  <c r="CD104" i="1" s="1"/>
  <c r="DC104" i="1"/>
  <c r="CE104" i="1" s="1"/>
  <c r="DD104" i="1"/>
  <c r="DE104" i="1"/>
  <c r="DF104" i="1"/>
  <c r="CG104" i="1" s="1"/>
  <c r="DG104" i="1"/>
  <c r="BN105" i="1"/>
  <c r="BO105" i="1"/>
  <c r="BP105" i="1"/>
  <c r="BQ105" i="1"/>
  <c r="BR105" i="1"/>
  <c r="BS105" i="1"/>
  <c r="BT105" i="1"/>
  <c r="BU105" i="1"/>
  <c r="BW105" i="1"/>
  <c r="BX105" i="1"/>
  <c r="BZ105" i="1"/>
  <c r="CC105" i="1"/>
  <c r="CF105" i="1"/>
  <c r="CG105" i="1"/>
  <c r="CI105" i="1"/>
  <c r="CJ105" i="1"/>
  <c r="CK105" i="1"/>
  <c r="CL105" i="1"/>
  <c r="CM105" i="1"/>
  <c r="CN105" i="1"/>
  <c r="CO105" i="1"/>
  <c r="CP105" i="1"/>
  <c r="CQ105" i="1"/>
  <c r="BV105" i="1" s="1"/>
  <c r="CR105" i="1"/>
  <c r="CS105" i="1"/>
  <c r="CT105" i="1"/>
  <c r="CU105" i="1"/>
  <c r="BY105" i="1" s="1"/>
  <c r="CV105" i="1"/>
  <c r="CW105" i="1"/>
  <c r="CX105" i="1"/>
  <c r="CA105" i="1" s="1"/>
  <c r="CY105" i="1"/>
  <c r="CB105" i="1" s="1"/>
  <c r="CZ105" i="1"/>
  <c r="DA105" i="1"/>
  <c r="DB105" i="1"/>
  <c r="CD105" i="1" s="1"/>
  <c r="DC105" i="1"/>
  <c r="CE105" i="1" s="1"/>
  <c r="DD105" i="1"/>
  <c r="DE105" i="1"/>
  <c r="DF105" i="1"/>
  <c r="DG105" i="1"/>
  <c r="CH105" i="1" s="1"/>
  <c r="BN106" i="1"/>
  <c r="BO106" i="1"/>
  <c r="BP106" i="1"/>
  <c r="BQ106" i="1"/>
  <c r="BR106" i="1"/>
  <c r="BS106" i="1"/>
  <c r="BT106" i="1"/>
  <c r="BV106" i="1"/>
  <c r="BW106" i="1"/>
  <c r="BY106" i="1"/>
  <c r="BZ106" i="1"/>
  <c r="CB106" i="1"/>
  <c r="CC106" i="1"/>
  <c r="CF106" i="1"/>
  <c r="CG106" i="1"/>
  <c r="CI106" i="1"/>
  <c r="CJ106" i="1"/>
  <c r="CK106" i="1"/>
  <c r="CL106" i="1"/>
  <c r="CM106" i="1"/>
  <c r="CN106" i="1"/>
  <c r="CO106" i="1"/>
  <c r="CP106" i="1"/>
  <c r="BU106" i="1" s="1"/>
  <c r="CQ106" i="1"/>
  <c r="CR106" i="1"/>
  <c r="CS106" i="1"/>
  <c r="CT106" i="1"/>
  <c r="BX106" i="1" s="1"/>
  <c r="CU106" i="1"/>
  <c r="CV106" i="1"/>
  <c r="CW106" i="1"/>
  <c r="CX106" i="1"/>
  <c r="CA106" i="1" s="1"/>
  <c r="CY106" i="1"/>
  <c r="CZ106" i="1"/>
  <c r="DA106" i="1"/>
  <c r="DB106" i="1"/>
  <c r="CD106" i="1" s="1"/>
  <c r="DC106" i="1"/>
  <c r="CE106" i="1" s="1"/>
  <c r="DD106" i="1"/>
  <c r="DE106" i="1"/>
  <c r="DF106" i="1"/>
  <c r="DG106" i="1"/>
  <c r="CH106" i="1" s="1"/>
  <c r="BN107" i="1"/>
  <c r="BO107" i="1"/>
  <c r="BP107" i="1"/>
  <c r="BQ107" i="1"/>
  <c r="BR107" i="1"/>
  <c r="BS107" i="1"/>
  <c r="BT107" i="1"/>
  <c r="BU107" i="1"/>
  <c r="BW107" i="1"/>
  <c r="BZ107" i="1"/>
  <c r="CB107" i="1"/>
  <c r="CC107" i="1"/>
  <c r="CF107" i="1"/>
  <c r="CH107" i="1"/>
  <c r="CI107" i="1"/>
  <c r="CJ107" i="1"/>
  <c r="CK107" i="1"/>
  <c r="CL107" i="1"/>
  <c r="CM107" i="1"/>
  <c r="CN107" i="1"/>
  <c r="CO107" i="1"/>
  <c r="CP107" i="1"/>
  <c r="CQ107" i="1"/>
  <c r="BV107" i="1" s="1"/>
  <c r="CR107" i="1"/>
  <c r="CS107" i="1"/>
  <c r="CT107" i="1"/>
  <c r="BX107" i="1" s="1"/>
  <c r="CU107" i="1"/>
  <c r="BY107" i="1" s="1"/>
  <c r="CV107" i="1"/>
  <c r="CW107" i="1"/>
  <c r="CX107" i="1"/>
  <c r="CA107" i="1" s="1"/>
  <c r="CY107" i="1"/>
  <c r="CZ107" i="1"/>
  <c r="DA107" i="1"/>
  <c r="DB107" i="1"/>
  <c r="CD107" i="1" s="1"/>
  <c r="DC107" i="1"/>
  <c r="CE107" i="1" s="1"/>
  <c r="DD107" i="1"/>
  <c r="DE107" i="1"/>
  <c r="DF107" i="1"/>
  <c r="CG107" i="1" s="1"/>
  <c r="DG107" i="1"/>
  <c r="BN108" i="1"/>
  <c r="BO108" i="1"/>
  <c r="BP108" i="1"/>
  <c r="BQ108" i="1"/>
  <c r="BR108" i="1"/>
  <c r="BS108" i="1"/>
  <c r="BT108" i="1"/>
  <c r="BV108" i="1"/>
  <c r="BW108" i="1"/>
  <c r="BX108" i="1"/>
  <c r="BY108" i="1"/>
  <c r="BZ108" i="1"/>
  <c r="CB108" i="1"/>
  <c r="CC108" i="1"/>
  <c r="CF108" i="1"/>
  <c r="CG108" i="1"/>
  <c r="CI108" i="1"/>
  <c r="CJ108" i="1"/>
  <c r="CK108" i="1"/>
  <c r="CL108" i="1"/>
  <c r="CM108" i="1"/>
  <c r="CN108" i="1"/>
  <c r="CO108" i="1"/>
  <c r="CP108" i="1"/>
  <c r="BU108" i="1" s="1"/>
  <c r="CQ108" i="1"/>
  <c r="CR108" i="1"/>
  <c r="CS108" i="1"/>
  <c r="CT108" i="1"/>
  <c r="CU108" i="1"/>
  <c r="CV108" i="1"/>
  <c r="CW108" i="1"/>
  <c r="CX108" i="1"/>
  <c r="CA108" i="1" s="1"/>
  <c r="CY108" i="1"/>
  <c r="CZ108" i="1"/>
  <c r="DA108" i="1"/>
  <c r="DB108" i="1"/>
  <c r="CD108" i="1" s="1"/>
  <c r="DC108" i="1"/>
  <c r="CE108" i="1" s="1"/>
  <c r="DD108" i="1"/>
  <c r="DE108" i="1"/>
  <c r="DF108" i="1"/>
  <c r="DG108" i="1"/>
  <c r="CH108" i="1" s="1"/>
  <c r="BN109" i="1"/>
  <c r="BO109" i="1"/>
  <c r="BP109" i="1"/>
  <c r="BQ109" i="1"/>
  <c r="BR109" i="1"/>
  <c r="BS109" i="1"/>
  <c r="BT109" i="1"/>
  <c r="BU109" i="1"/>
  <c r="BW109" i="1"/>
  <c r="BZ109" i="1"/>
  <c r="CB109" i="1"/>
  <c r="CC109" i="1"/>
  <c r="CF109" i="1"/>
  <c r="CH109" i="1"/>
  <c r="CI109" i="1"/>
  <c r="CJ109" i="1"/>
  <c r="CK109" i="1"/>
  <c r="CL109" i="1"/>
  <c r="CM109" i="1"/>
  <c r="CN109" i="1"/>
  <c r="CO109" i="1"/>
  <c r="CP109" i="1"/>
  <c r="CQ109" i="1"/>
  <c r="BV109" i="1" s="1"/>
  <c r="CR109" i="1"/>
  <c r="CS109" i="1"/>
  <c r="CT109" i="1"/>
  <c r="BX109" i="1" s="1"/>
  <c r="CU109" i="1"/>
  <c r="BY109" i="1" s="1"/>
  <c r="CV109" i="1"/>
  <c r="CW109" i="1"/>
  <c r="CX109" i="1"/>
  <c r="CA109" i="1" s="1"/>
  <c r="CY109" i="1"/>
  <c r="CZ109" i="1"/>
  <c r="DA109" i="1"/>
  <c r="DB109" i="1"/>
  <c r="CD109" i="1" s="1"/>
  <c r="DC109" i="1"/>
  <c r="CE109" i="1" s="1"/>
  <c r="DD109" i="1"/>
  <c r="DE109" i="1"/>
  <c r="DF109" i="1"/>
  <c r="CG109" i="1" s="1"/>
  <c r="DG109" i="1"/>
  <c r="BN110" i="1"/>
  <c r="BO110" i="1"/>
  <c r="BP110" i="1"/>
  <c r="BQ110" i="1"/>
  <c r="BR110" i="1"/>
  <c r="BS110" i="1"/>
  <c r="BT110" i="1"/>
  <c r="BV110" i="1"/>
  <c r="BW110" i="1"/>
  <c r="BY110" i="1"/>
  <c r="BZ110" i="1"/>
  <c r="CA110" i="1"/>
  <c r="CC110" i="1"/>
  <c r="CF110" i="1"/>
  <c r="CH110" i="1"/>
  <c r="CI110" i="1"/>
  <c r="CJ110" i="1"/>
  <c r="CK110" i="1"/>
  <c r="CL110" i="1"/>
  <c r="CM110" i="1"/>
  <c r="CN110" i="1"/>
  <c r="CO110" i="1"/>
  <c r="CP110" i="1"/>
  <c r="BU110" i="1" s="1"/>
  <c r="CQ110" i="1"/>
  <c r="CR110" i="1"/>
  <c r="CS110" i="1"/>
  <c r="CT110" i="1"/>
  <c r="BX110" i="1" s="1"/>
  <c r="CU110" i="1"/>
  <c r="CV110" i="1"/>
  <c r="CW110" i="1"/>
  <c r="CX110" i="1"/>
  <c r="CY110" i="1"/>
  <c r="CB110" i="1" s="1"/>
  <c r="CZ110" i="1"/>
  <c r="DA110" i="1"/>
  <c r="DB110" i="1"/>
  <c r="CD110" i="1" s="1"/>
  <c r="DC110" i="1"/>
  <c r="CE110" i="1" s="1"/>
  <c r="DD110" i="1"/>
  <c r="DE110" i="1"/>
  <c r="DF110" i="1"/>
  <c r="CG110" i="1" s="1"/>
  <c r="DG110" i="1"/>
  <c r="DG11" i="1"/>
  <c r="DF11" i="1"/>
  <c r="DC11" i="1"/>
  <c r="DB11" i="1"/>
  <c r="CY11" i="1"/>
  <c r="CX11" i="1"/>
  <c r="CU11" i="1"/>
  <c r="CT11" i="1"/>
  <c r="CQ11" i="1"/>
  <c r="CP11" i="1"/>
  <c r="BS11" i="1"/>
  <c r="BR11" i="1"/>
  <c r="BP11" i="1"/>
  <c r="BO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10" i="1"/>
  <c r="BM11" i="1"/>
  <c r="BH12" i="1"/>
  <c r="BJ12" i="1"/>
  <c r="BH13" i="1"/>
  <c r="BJ13" i="1"/>
  <c r="BH14" i="1"/>
  <c r="BJ14" i="1"/>
  <c r="BH15" i="1"/>
  <c r="BJ15" i="1"/>
  <c r="BH16" i="1"/>
  <c r="BJ16" i="1"/>
  <c r="BH17" i="1"/>
  <c r="BJ17" i="1"/>
  <c r="BH18" i="1"/>
  <c r="BJ18" i="1"/>
  <c r="BH19" i="1"/>
  <c r="BJ19" i="1"/>
  <c r="BH20" i="1"/>
  <c r="BJ20" i="1"/>
  <c r="BH21" i="1"/>
  <c r="BJ21" i="1"/>
  <c r="BH22" i="1"/>
  <c r="BJ22" i="1"/>
  <c r="BH23" i="1"/>
  <c r="BJ23" i="1"/>
  <c r="BH24" i="1"/>
  <c r="BJ24" i="1"/>
  <c r="BH25" i="1"/>
  <c r="BJ25" i="1"/>
  <c r="BH26" i="1"/>
  <c r="BJ26" i="1"/>
  <c r="BH27" i="1"/>
  <c r="BJ27" i="1"/>
  <c r="BH28" i="1"/>
  <c r="BJ28" i="1"/>
  <c r="BH29" i="1"/>
  <c r="BJ29" i="1"/>
  <c r="BH30" i="1"/>
  <c r="BJ30" i="1"/>
  <c r="BH31" i="1"/>
  <c r="BJ31" i="1"/>
  <c r="BH32" i="1"/>
  <c r="BJ32" i="1"/>
  <c r="BH33" i="1"/>
  <c r="BJ33" i="1"/>
  <c r="BH34" i="1"/>
  <c r="BJ34" i="1"/>
  <c r="BH35" i="1"/>
  <c r="BJ35" i="1"/>
  <c r="BH36" i="1"/>
  <c r="BJ36" i="1"/>
  <c r="BH37" i="1"/>
  <c r="BJ37" i="1"/>
  <c r="BH38" i="1"/>
  <c r="BJ38" i="1"/>
  <c r="BH39" i="1"/>
  <c r="BJ39" i="1"/>
  <c r="BH40" i="1"/>
  <c r="BJ40" i="1"/>
  <c r="BH41" i="1"/>
  <c r="BJ41" i="1"/>
  <c r="BH42" i="1"/>
  <c r="BJ42" i="1"/>
  <c r="BH43" i="1"/>
  <c r="BJ43" i="1"/>
  <c r="BH44" i="1"/>
  <c r="BJ44" i="1"/>
  <c r="BH45" i="1"/>
  <c r="BJ45" i="1"/>
  <c r="BH46" i="1"/>
  <c r="BJ46" i="1"/>
  <c r="BH47" i="1"/>
  <c r="BJ47" i="1"/>
  <c r="BH48" i="1"/>
  <c r="BJ48" i="1"/>
  <c r="BH49" i="1"/>
  <c r="BJ49" i="1"/>
  <c r="BH50" i="1"/>
  <c r="BJ50" i="1"/>
  <c r="BH51" i="1"/>
  <c r="BJ51" i="1"/>
  <c r="BH52" i="1"/>
  <c r="BJ52" i="1"/>
  <c r="BH53" i="1"/>
  <c r="BJ53" i="1"/>
  <c r="BH54" i="1"/>
  <c r="BJ54" i="1"/>
  <c r="BH55" i="1"/>
  <c r="BJ55" i="1"/>
  <c r="BH56" i="1"/>
  <c r="BJ56" i="1"/>
  <c r="BH57" i="1"/>
  <c r="BJ57" i="1"/>
  <c r="BH58" i="1"/>
  <c r="BJ58" i="1"/>
  <c r="BH59" i="1"/>
  <c r="BJ59" i="1"/>
  <c r="BH60" i="1"/>
  <c r="BJ60" i="1"/>
  <c r="BH61" i="1"/>
  <c r="BJ61" i="1"/>
  <c r="BH62" i="1"/>
  <c r="BJ62" i="1"/>
  <c r="BH63" i="1"/>
  <c r="BJ63" i="1"/>
  <c r="BH64" i="1"/>
  <c r="BJ64" i="1"/>
  <c r="BH65" i="1"/>
  <c r="BJ65" i="1"/>
  <c r="BH66" i="1"/>
  <c r="BJ66" i="1"/>
  <c r="BH67" i="1"/>
  <c r="BJ67" i="1"/>
  <c r="BH68" i="1"/>
  <c r="BJ68" i="1"/>
  <c r="BH69" i="1"/>
  <c r="BJ69" i="1"/>
  <c r="BH70" i="1"/>
  <c r="BJ70" i="1"/>
  <c r="BH71" i="1"/>
  <c r="BJ71" i="1"/>
  <c r="BH72" i="1"/>
  <c r="BJ72" i="1"/>
  <c r="BH73" i="1"/>
  <c r="BJ73" i="1"/>
  <c r="BH74" i="1"/>
  <c r="BJ74" i="1"/>
  <c r="BH75" i="1"/>
  <c r="BJ75" i="1"/>
  <c r="BH76" i="1"/>
  <c r="BJ76" i="1"/>
  <c r="BH77" i="1"/>
  <c r="BJ77" i="1"/>
  <c r="BH78" i="1"/>
  <c r="BJ78" i="1"/>
  <c r="BH79" i="1"/>
  <c r="BJ79" i="1"/>
  <c r="BH80" i="1"/>
  <c r="BJ80" i="1"/>
  <c r="BH81" i="1"/>
  <c r="BJ81" i="1"/>
  <c r="BH82" i="1"/>
  <c r="BJ82" i="1"/>
  <c r="BH83" i="1"/>
  <c r="BJ83" i="1"/>
  <c r="BH84" i="1"/>
  <c r="BJ84" i="1"/>
  <c r="BH85" i="1"/>
  <c r="BJ85" i="1"/>
  <c r="BH86" i="1"/>
  <c r="BJ86" i="1"/>
  <c r="BH87" i="1"/>
  <c r="BJ87" i="1"/>
  <c r="BH88" i="1"/>
  <c r="BJ88" i="1"/>
  <c r="BH89" i="1"/>
  <c r="BJ89" i="1"/>
  <c r="BH90" i="1"/>
  <c r="BJ90" i="1"/>
  <c r="BH91" i="1"/>
  <c r="BJ91" i="1"/>
  <c r="BH92" i="1"/>
  <c r="BJ92" i="1"/>
  <c r="BH93" i="1"/>
  <c r="BJ93" i="1"/>
  <c r="BH94" i="1"/>
  <c r="BJ94" i="1"/>
  <c r="BH95" i="1"/>
  <c r="BJ95" i="1"/>
  <c r="BH96" i="1"/>
  <c r="BJ96" i="1"/>
  <c r="BH97" i="1"/>
  <c r="BJ97" i="1"/>
  <c r="BH98" i="1"/>
  <c r="BJ98" i="1"/>
  <c r="BH99" i="1"/>
  <c r="BJ99" i="1"/>
  <c r="BH100" i="1"/>
  <c r="BJ100" i="1"/>
  <c r="BH101" i="1"/>
  <c r="BJ101" i="1"/>
  <c r="BH102" i="1"/>
  <c r="BJ102" i="1"/>
  <c r="BH103" i="1"/>
  <c r="BJ103" i="1"/>
  <c r="BH104" i="1"/>
  <c r="BJ104" i="1"/>
  <c r="BH105" i="1"/>
  <c r="BJ105" i="1"/>
  <c r="BH106" i="1"/>
  <c r="BJ106" i="1"/>
  <c r="BH107" i="1"/>
  <c r="BJ107" i="1"/>
  <c r="BH108" i="1"/>
  <c r="BJ108" i="1"/>
  <c r="BH109" i="1"/>
  <c r="BJ109" i="1"/>
  <c r="BH110" i="1"/>
  <c r="BJ110" i="1"/>
  <c r="BJ11" i="1"/>
  <c r="BH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 i="1"/>
  <c r="AX12" i="1"/>
  <c r="AY12" i="1"/>
  <c r="AX13" i="1"/>
  <c r="AY13" i="1"/>
  <c r="AX14" i="1"/>
  <c r="AY14" i="1"/>
  <c r="AX15" i="1"/>
  <c r="AY15" i="1"/>
  <c r="AX16" i="1"/>
  <c r="AY16" i="1"/>
  <c r="AX17" i="1"/>
  <c r="AY17" i="1"/>
  <c r="AX18" i="1"/>
  <c r="AY18" i="1"/>
  <c r="AX19" i="1"/>
  <c r="AY19" i="1"/>
  <c r="AX20" i="1"/>
  <c r="AY20" i="1"/>
  <c r="AX21" i="1"/>
  <c r="AY21" i="1"/>
  <c r="AX22" i="1"/>
  <c r="AY22" i="1"/>
  <c r="AX23" i="1"/>
  <c r="AY23" i="1"/>
  <c r="AX24" i="1"/>
  <c r="AY24" i="1"/>
  <c r="AX25" i="1"/>
  <c r="AY25" i="1"/>
  <c r="AX26" i="1"/>
  <c r="AY26" i="1"/>
  <c r="AX27" i="1"/>
  <c r="AY27" i="1"/>
  <c r="AX28" i="1"/>
  <c r="AY28" i="1"/>
  <c r="AX29" i="1"/>
  <c r="AY29" i="1"/>
  <c r="AX30" i="1"/>
  <c r="AY30" i="1"/>
  <c r="AX31" i="1"/>
  <c r="AY31" i="1"/>
  <c r="AX32" i="1"/>
  <c r="AY32" i="1"/>
  <c r="AX33" i="1"/>
  <c r="AY33" i="1"/>
  <c r="AX34" i="1"/>
  <c r="AY34" i="1"/>
  <c r="AX35" i="1"/>
  <c r="AY35" i="1"/>
  <c r="AX36" i="1"/>
  <c r="AY36" i="1"/>
  <c r="AX37" i="1"/>
  <c r="AY37" i="1"/>
  <c r="AX38" i="1"/>
  <c r="AY38" i="1"/>
  <c r="AX39" i="1"/>
  <c r="AY39" i="1"/>
  <c r="AX40" i="1"/>
  <c r="AY40" i="1"/>
  <c r="AX41" i="1"/>
  <c r="AY41" i="1"/>
  <c r="AX42" i="1"/>
  <c r="AY42" i="1"/>
  <c r="AX43" i="1"/>
  <c r="AY43" i="1"/>
  <c r="AX44" i="1"/>
  <c r="AY44" i="1"/>
  <c r="AX45" i="1"/>
  <c r="AY45" i="1"/>
  <c r="AX46" i="1"/>
  <c r="AY46" i="1"/>
  <c r="AX47" i="1"/>
  <c r="AY47" i="1"/>
  <c r="AX48" i="1"/>
  <c r="AY48" i="1"/>
  <c r="AX49" i="1"/>
  <c r="AY49" i="1"/>
  <c r="AX50" i="1"/>
  <c r="AY50" i="1"/>
  <c r="AX51" i="1"/>
  <c r="AY51" i="1"/>
  <c r="AX52" i="1"/>
  <c r="AY52" i="1"/>
  <c r="AX53" i="1"/>
  <c r="AY53" i="1"/>
  <c r="AX54" i="1"/>
  <c r="AY54" i="1"/>
  <c r="AX55" i="1"/>
  <c r="AY55" i="1"/>
  <c r="AX56" i="1"/>
  <c r="AY56" i="1"/>
  <c r="AX57" i="1"/>
  <c r="AY57" i="1"/>
  <c r="AX58" i="1"/>
  <c r="AY58" i="1"/>
  <c r="AX59" i="1"/>
  <c r="AY59" i="1"/>
  <c r="AX60" i="1"/>
  <c r="AY60" i="1"/>
  <c r="AX61" i="1"/>
  <c r="AY61" i="1"/>
  <c r="AX62" i="1"/>
  <c r="AY62" i="1"/>
  <c r="AX63" i="1"/>
  <c r="AY63" i="1"/>
  <c r="AX64" i="1"/>
  <c r="AY64" i="1"/>
  <c r="AX65" i="1"/>
  <c r="AY65" i="1"/>
  <c r="AX66" i="1"/>
  <c r="AY66" i="1"/>
  <c r="AX67" i="1"/>
  <c r="AY67" i="1"/>
  <c r="AX68" i="1"/>
  <c r="AY68" i="1"/>
  <c r="AX69" i="1"/>
  <c r="AY69" i="1"/>
  <c r="AX70" i="1"/>
  <c r="AY70" i="1"/>
  <c r="AX71" i="1"/>
  <c r="AY71" i="1"/>
  <c r="AX72" i="1"/>
  <c r="AY72" i="1"/>
  <c r="AX73" i="1"/>
  <c r="AY73" i="1"/>
  <c r="AX74" i="1"/>
  <c r="AY74" i="1"/>
  <c r="AX75" i="1"/>
  <c r="AY75" i="1"/>
  <c r="AX76" i="1"/>
  <c r="AY76" i="1"/>
  <c r="AX77" i="1"/>
  <c r="AY77" i="1"/>
  <c r="AX78" i="1"/>
  <c r="AY78" i="1"/>
  <c r="AX79" i="1"/>
  <c r="AY79" i="1"/>
  <c r="AX80" i="1"/>
  <c r="AY80" i="1"/>
  <c r="AX81" i="1"/>
  <c r="AY81" i="1"/>
  <c r="AX82" i="1"/>
  <c r="AY82" i="1"/>
  <c r="AX83" i="1"/>
  <c r="AY83" i="1"/>
  <c r="AX84" i="1"/>
  <c r="AY84" i="1"/>
  <c r="AX85" i="1"/>
  <c r="AY85" i="1"/>
  <c r="AX86" i="1"/>
  <c r="AY86" i="1"/>
  <c r="AX87" i="1"/>
  <c r="AY87" i="1"/>
  <c r="AX88" i="1"/>
  <c r="AY88" i="1"/>
  <c r="AX89" i="1"/>
  <c r="AY89" i="1"/>
  <c r="AX90" i="1"/>
  <c r="AY90" i="1"/>
  <c r="AX91" i="1"/>
  <c r="AY91" i="1"/>
  <c r="AX92" i="1"/>
  <c r="AY92" i="1"/>
  <c r="AX93" i="1"/>
  <c r="AY93" i="1"/>
  <c r="AX94" i="1"/>
  <c r="AY94" i="1"/>
  <c r="AX95" i="1"/>
  <c r="AY95" i="1"/>
  <c r="AX96" i="1"/>
  <c r="AY96" i="1"/>
  <c r="AX97" i="1"/>
  <c r="AY97" i="1"/>
  <c r="AX98" i="1"/>
  <c r="AY98" i="1"/>
  <c r="AX99" i="1"/>
  <c r="AY99" i="1"/>
  <c r="AX100" i="1"/>
  <c r="AY100" i="1"/>
  <c r="AX101" i="1"/>
  <c r="AY101" i="1"/>
  <c r="AX102" i="1"/>
  <c r="AY102" i="1"/>
  <c r="AX103" i="1"/>
  <c r="AY103" i="1"/>
  <c r="AX104" i="1"/>
  <c r="AY104" i="1"/>
  <c r="AX105" i="1"/>
  <c r="AY105" i="1"/>
  <c r="AX106" i="1"/>
  <c r="AY106" i="1"/>
  <c r="AX107" i="1"/>
  <c r="AY107" i="1"/>
  <c r="AX108" i="1"/>
  <c r="AY108" i="1"/>
  <c r="AX109" i="1"/>
  <c r="AY109" i="1"/>
  <c r="AX110" i="1"/>
  <c r="AY110" i="1"/>
  <c r="AY11" i="1"/>
  <c r="AX11" i="1"/>
  <c r="BM9" i="1"/>
  <c r="BH9" i="1"/>
  <c r="BI9" i="1"/>
  <c r="BJ9" i="1"/>
  <c r="AY9" i="1"/>
  <c r="AX9" i="1"/>
  <c r="CE69" i="1" l="1"/>
  <c r="BV69" i="1"/>
  <c r="CH11" i="1" l="1"/>
  <c r="CG11" i="1"/>
  <c r="CE11" i="1"/>
  <c r="CD11" i="1"/>
  <c r="CB11" i="1"/>
  <c r="CA11" i="1"/>
  <c r="BY11" i="1"/>
  <c r="BX11" i="1"/>
  <c r="BV11" i="1"/>
  <c r="BU11" i="1"/>
  <c r="DE11" i="1"/>
  <c r="DD11" i="1"/>
  <c r="DA11" i="1"/>
  <c r="CZ11" i="1"/>
  <c r="CW11" i="1"/>
  <c r="CV11" i="1"/>
  <c r="CS11" i="1"/>
  <c r="CR11" i="1"/>
  <c r="CO11" i="1"/>
  <c r="CN11" i="1"/>
  <c r="CM11" i="1"/>
  <c r="CL11" i="1"/>
  <c r="CI11" i="1"/>
  <c r="CF11" i="1"/>
  <c r="CC11" i="1"/>
  <c r="BZ11" i="1"/>
  <c r="BW11" i="1"/>
  <c r="BT11" i="1"/>
  <c r="BQ11" i="1"/>
  <c r="BN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K110" i="1"/>
  <c r="BK11" i="1"/>
  <c r="BA12" i="1"/>
  <c r="DP12" i="1" s="1"/>
  <c r="BA13" i="1"/>
  <c r="DN13" i="1" s="1"/>
  <c r="BA14" i="1"/>
  <c r="DO14" i="1" s="1"/>
  <c r="BA15" i="1"/>
  <c r="DO15" i="1" s="1"/>
  <c r="BA16" i="1"/>
  <c r="DP16" i="1" s="1"/>
  <c r="BA17" i="1"/>
  <c r="DL17" i="1" s="1"/>
  <c r="BA18" i="1"/>
  <c r="DL18" i="1" s="1"/>
  <c r="BA19" i="1"/>
  <c r="DN19" i="1" s="1"/>
  <c r="BA20" i="1"/>
  <c r="DL20" i="1" s="1"/>
  <c r="BA21" i="1"/>
  <c r="DP21" i="1" s="1"/>
  <c r="BA22" i="1"/>
  <c r="DN22" i="1" s="1"/>
  <c r="BA23" i="1"/>
  <c r="DP23" i="1" s="1"/>
  <c r="BA24" i="1"/>
  <c r="DO24" i="1" s="1"/>
  <c r="BA25" i="1"/>
  <c r="DO25" i="1" s="1"/>
  <c r="BA26" i="1"/>
  <c r="BA27" i="1"/>
  <c r="DM27" i="1" s="1"/>
  <c r="BA28" i="1"/>
  <c r="DO28" i="1" s="1"/>
  <c r="BA29" i="1"/>
  <c r="DO29" i="1" s="1"/>
  <c r="BA30" i="1"/>
  <c r="DL30" i="1" s="1"/>
  <c r="BA31" i="1"/>
  <c r="DM31" i="1" s="1"/>
  <c r="BA32" i="1"/>
  <c r="DO32" i="1" s="1"/>
  <c r="BA33" i="1"/>
  <c r="DL33" i="1" s="1"/>
  <c r="BA34" i="1"/>
  <c r="DO34" i="1" s="1"/>
  <c r="BA35" i="1"/>
  <c r="DL35" i="1" s="1"/>
  <c r="BA36" i="1"/>
  <c r="DP36" i="1" s="1"/>
  <c r="BA37" i="1"/>
  <c r="DP37" i="1" s="1"/>
  <c r="BA38" i="1"/>
  <c r="DM38" i="1" s="1"/>
  <c r="BA39" i="1"/>
  <c r="DO39" i="1" s="1"/>
  <c r="BA40" i="1"/>
  <c r="DN40" i="1" s="1"/>
  <c r="BA41" i="1"/>
  <c r="DL41" i="1" s="1"/>
  <c r="BA42" i="1"/>
  <c r="DP42" i="1" s="1"/>
  <c r="BA43" i="1"/>
  <c r="DO43" i="1" s="1"/>
  <c r="BA44" i="1"/>
  <c r="DN44" i="1" s="1"/>
  <c r="BA45" i="1"/>
  <c r="DP45" i="1" s="1"/>
  <c r="BA46" i="1"/>
  <c r="DP46" i="1" s="1"/>
  <c r="BA47" i="1"/>
  <c r="DN47" i="1" s="1"/>
  <c r="BA48" i="1"/>
  <c r="BA49" i="1"/>
  <c r="DM49" i="1" s="1"/>
  <c r="BA50" i="1"/>
  <c r="DO50" i="1" s="1"/>
  <c r="BA51" i="1"/>
  <c r="DM51" i="1" s="1"/>
  <c r="BA52" i="1"/>
  <c r="DP52" i="1" s="1"/>
  <c r="BA53" i="1"/>
  <c r="DL53" i="1" s="1"/>
  <c r="BA54" i="1"/>
  <c r="DN54" i="1" s="1"/>
  <c r="BA55" i="1"/>
  <c r="DL55" i="1" s="1"/>
  <c r="BA56" i="1"/>
  <c r="DN56" i="1" s="1"/>
  <c r="BA57" i="1"/>
  <c r="DN57" i="1" s="1"/>
  <c r="BA58" i="1"/>
  <c r="DO58" i="1" s="1"/>
  <c r="BA59" i="1"/>
  <c r="DP59" i="1" s="1"/>
  <c r="BA60" i="1"/>
  <c r="DL60" i="1" s="1"/>
  <c r="BA61" i="1"/>
  <c r="DO61" i="1" s="1"/>
  <c r="BA62" i="1"/>
  <c r="DL62" i="1" s="1"/>
  <c r="BA63" i="1"/>
  <c r="DL63" i="1" s="1"/>
  <c r="BA64" i="1"/>
  <c r="DO64" i="1" s="1"/>
  <c r="BA65" i="1"/>
  <c r="DL65" i="1" s="1"/>
  <c r="BA66" i="1"/>
  <c r="DO66" i="1" s="1"/>
  <c r="BA67" i="1"/>
  <c r="DO67" i="1" s="1"/>
  <c r="BA68" i="1"/>
  <c r="DM68" i="1" s="1"/>
  <c r="BA69" i="1"/>
  <c r="DM69" i="1" s="1"/>
  <c r="BA70" i="1"/>
  <c r="DM70" i="1" s="1"/>
  <c r="BA71" i="1"/>
  <c r="DP71" i="1" s="1"/>
  <c r="BA72" i="1"/>
  <c r="BA73" i="1"/>
  <c r="DP73" i="1" s="1"/>
  <c r="BA74" i="1"/>
  <c r="DM74" i="1" s="1"/>
  <c r="BA75" i="1"/>
  <c r="BA76" i="1"/>
  <c r="DO76" i="1" s="1"/>
  <c r="BA77" i="1"/>
  <c r="DP77" i="1" s="1"/>
  <c r="BA78" i="1"/>
  <c r="DO78" i="1" s="1"/>
  <c r="BA79" i="1"/>
  <c r="DP79" i="1" s="1"/>
  <c r="BA80" i="1"/>
  <c r="DM80" i="1" s="1"/>
  <c r="BA81" i="1"/>
  <c r="DO81" i="1" s="1"/>
  <c r="BA82" i="1"/>
  <c r="DN82" i="1" s="1"/>
  <c r="BA83" i="1"/>
  <c r="DL83" i="1" s="1"/>
  <c r="BA84" i="1"/>
  <c r="DO84" i="1" s="1"/>
  <c r="BA85" i="1"/>
  <c r="DO85" i="1" s="1"/>
  <c r="BA86" i="1"/>
  <c r="DP86" i="1" s="1"/>
  <c r="BA87" i="1"/>
  <c r="DL87" i="1" s="1"/>
  <c r="BA88" i="1"/>
  <c r="DN88" i="1" s="1"/>
  <c r="BA89" i="1"/>
  <c r="DO89" i="1" s="1"/>
  <c r="BA90" i="1"/>
  <c r="DO90" i="1" s="1"/>
  <c r="BA91" i="1"/>
  <c r="DN91" i="1" s="1"/>
  <c r="BA92" i="1"/>
  <c r="DM92" i="1" s="1"/>
  <c r="BA93" i="1"/>
  <c r="BA94" i="1"/>
  <c r="DP94" i="1" s="1"/>
  <c r="BA95" i="1"/>
  <c r="DN95" i="1" s="1"/>
  <c r="BA96" i="1"/>
  <c r="DP96" i="1" s="1"/>
  <c r="BA97" i="1"/>
  <c r="DO97" i="1" s="1"/>
  <c r="BA98" i="1"/>
  <c r="DL98" i="1" s="1"/>
  <c r="BA99" i="1"/>
  <c r="BA100" i="1"/>
  <c r="DO100" i="1" s="1"/>
  <c r="BA101" i="1"/>
  <c r="DP101" i="1" s="1"/>
  <c r="BA102" i="1"/>
  <c r="DO102" i="1" s="1"/>
  <c r="BA103" i="1"/>
  <c r="DP103" i="1" s="1"/>
  <c r="BA104" i="1"/>
  <c r="DP104" i="1" s="1"/>
  <c r="BA105" i="1"/>
  <c r="DM105" i="1" s="1"/>
  <c r="BA106" i="1"/>
  <c r="DN106" i="1" s="1"/>
  <c r="BA107" i="1"/>
  <c r="DL107" i="1" s="1"/>
  <c r="BA108" i="1"/>
  <c r="DN108" i="1" s="1"/>
  <c r="BA109" i="1"/>
  <c r="BA110" i="1"/>
  <c r="DN110" i="1" s="1"/>
  <c r="BA11" i="1"/>
  <c r="DL11" i="1" s="1"/>
  <c r="BQ10" i="1"/>
  <c r="BR10" i="1"/>
  <c r="BS10" i="1"/>
  <c r="BT10" i="1"/>
  <c r="BU10" i="1"/>
  <c r="BV10" i="1"/>
  <c r="BW10" i="1"/>
  <c r="BX10" i="1"/>
  <c r="BY10" i="1"/>
  <c r="BZ10" i="1"/>
  <c r="CA10" i="1"/>
  <c r="CB10" i="1"/>
  <c r="CC10" i="1"/>
  <c r="CD10" i="1"/>
  <c r="CE10" i="1"/>
  <c r="CF10" i="1"/>
  <c r="CG10" i="1"/>
  <c r="CH10" i="1"/>
  <c r="CK11" i="1"/>
  <c r="CJ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BL9" i="1"/>
  <c r="BO10" i="1"/>
  <c r="DW12" i="1"/>
  <c r="DX12" i="1"/>
  <c r="DY12" i="1"/>
  <c r="DW13" i="1"/>
  <c r="DY13" i="1"/>
  <c r="DW14" i="1"/>
  <c r="DX14" i="1"/>
  <c r="DY14" i="1"/>
  <c r="DW15" i="1"/>
  <c r="DX15" i="1"/>
  <c r="DY15" i="1"/>
  <c r="DW16" i="1"/>
  <c r="DX16" i="1"/>
  <c r="DY16" i="1"/>
  <c r="DW17" i="1"/>
  <c r="DX17" i="1"/>
  <c r="DY17" i="1"/>
  <c r="DW18" i="1"/>
  <c r="DX18" i="1"/>
  <c r="DY18" i="1"/>
  <c r="DW19" i="1"/>
  <c r="DX19" i="1"/>
  <c r="DY19" i="1"/>
  <c r="DW20" i="1"/>
  <c r="DX20" i="1"/>
  <c r="DY20" i="1"/>
  <c r="DW21" i="1"/>
  <c r="DX21" i="1"/>
  <c r="DY21" i="1"/>
  <c r="DW22" i="1"/>
  <c r="DX22" i="1"/>
  <c r="DY22" i="1"/>
  <c r="DW23" i="1"/>
  <c r="DX23" i="1"/>
  <c r="DY23" i="1"/>
  <c r="DW24" i="1"/>
  <c r="DX24" i="1"/>
  <c r="DY24" i="1"/>
  <c r="DW25" i="1"/>
  <c r="DX25" i="1"/>
  <c r="DY25" i="1"/>
  <c r="DW26" i="1"/>
  <c r="DX26" i="1"/>
  <c r="DY26" i="1"/>
  <c r="DW27" i="1"/>
  <c r="DX27" i="1"/>
  <c r="DY27" i="1"/>
  <c r="DW28" i="1"/>
  <c r="DX28" i="1"/>
  <c r="DY28" i="1"/>
  <c r="DW29" i="1"/>
  <c r="DX29" i="1"/>
  <c r="DY29" i="1"/>
  <c r="DW30" i="1"/>
  <c r="DX30" i="1"/>
  <c r="DY30" i="1"/>
  <c r="DW31" i="1"/>
  <c r="DX31" i="1"/>
  <c r="DY31" i="1"/>
  <c r="DW32" i="1"/>
  <c r="DX32" i="1"/>
  <c r="DY32" i="1"/>
  <c r="DW33" i="1"/>
  <c r="DX33" i="1"/>
  <c r="DY33" i="1"/>
  <c r="DW34" i="1"/>
  <c r="DX34" i="1"/>
  <c r="DY34" i="1"/>
  <c r="DW35" i="1"/>
  <c r="DX35" i="1"/>
  <c r="DY35" i="1"/>
  <c r="DW36" i="1"/>
  <c r="DX36" i="1"/>
  <c r="DY36" i="1"/>
  <c r="DW37" i="1"/>
  <c r="DX37" i="1"/>
  <c r="DY37" i="1"/>
  <c r="DW38" i="1"/>
  <c r="DX38" i="1"/>
  <c r="DY38" i="1"/>
  <c r="DW39" i="1"/>
  <c r="DX39" i="1"/>
  <c r="DY39" i="1"/>
  <c r="DW40" i="1"/>
  <c r="DX40" i="1"/>
  <c r="DY40" i="1"/>
  <c r="DW41" i="1"/>
  <c r="DX41" i="1"/>
  <c r="DY41" i="1"/>
  <c r="DW42" i="1"/>
  <c r="DX42" i="1"/>
  <c r="DY42" i="1"/>
  <c r="DW43" i="1"/>
  <c r="DX43" i="1"/>
  <c r="DY43" i="1"/>
  <c r="DW44" i="1"/>
  <c r="DX44" i="1"/>
  <c r="DY44" i="1"/>
  <c r="DW45" i="1"/>
  <c r="DX45" i="1"/>
  <c r="DY45" i="1"/>
  <c r="DW46" i="1"/>
  <c r="DX46" i="1"/>
  <c r="DY46" i="1"/>
  <c r="DW47" i="1"/>
  <c r="DX47" i="1"/>
  <c r="DY47" i="1"/>
  <c r="DW48" i="1"/>
  <c r="DX48" i="1"/>
  <c r="DY48" i="1"/>
  <c r="DW49" i="1"/>
  <c r="DX49" i="1"/>
  <c r="DY49" i="1"/>
  <c r="DW50" i="1"/>
  <c r="DX50" i="1"/>
  <c r="DY50" i="1"/>
  <c r="DW51" i="1"/>
  <c r="DX51" i="1"/>
  <c r="DY51" i="1"/>
  <c r="DW52" i="1"/>
  <c r="DX52" i="1"/>
  <c r="DY52" i="1"/>
  <c r="DW53" i="1"/>
  <c r="DX53" i="1"/>
  <c r="DY53" i="1"/>
  <c r="DW54" i="1"/>
  <c r="DX54" i="1"/>
  <c r="DY54" i="1"/>
  <c r="DW55" i="1"/>
  <c r="DX55" i="1"/>
  <c r="DY55" i="1"/>
  <c r="DW56" i="1"/>
  <c r="DX56" i="1"/>
  <c r="DY56" i="1"/>
  <c r="DW57" i="1"/>
  <c r="DX57" i="1"/>
  <c r="DY57" i="1"/>
  <c r="DW58" i="1"/>
  <c r="DX58" i="1"/>
  <c r="DY58" i="1"/>
  <c r="DW59" i="1"/>
  <c r="DX59" i="1"/>
  <c r="DY59" i="1"/>
  <c r="DW60" i="1"/>
  <c r="DX60" i="1"/>
  <c r="DY60" i="1"/>
  <c r="DW61" i="1"/>
  <c r="DX61" i="1"/>
  <c r="DY61" i="1"/>
  <c r="DW62" i="1"/>
  <c r="DX62" i="1"/>
  <c r="DY62" i="1"/>
  <c r="DW63" i="1"/>
  <c r="DX63" i="1"/>
  <c r="DY63" i="1"/>
  <c r="DW64" i="1"/>
  <c r="DX64" i="1"/>
  <c r="DY64" i="1"/>
  <c r="DW65" i="1"/>
  <c r="DX65" i="1"/>
  <c r="DY65" i="1"/>
  <c r="DW66" i="1"/>
  <c r="DX66" i="1"/>
  <c r="DY66" i="1"/>
  <c r="DW67" i="1"/>
  <c r="DX67" i="1"/>
  <c r="DY67" i="1"/>
  <c r="DW68" i="1"/>
  <c r="DX68" i="1"/>
  <c r="DY68" i="1"/>
  <c r="DW69" i="1"/>
  <c r="DX69" i="1"/>
  <c r="DY69" i="1"/>
  <c r="DW70" i="1"/>
  <c r="DX70" i="1"/>
  <c r="DY70" i="1"/>
  <c r="DW71" i="1"/>
  <c r="DX71" i="1"/>
  <c r="DY71" i="1"/>
  <c r="DW72" i="1"/>
  <c r="DX72" i="1"/>
  <c r="DY72" i="1"/>
  <c r="DW73" i="1"/>
  <c r="DX73" i="1"/>
  <c r="DY73" i="1"/>
  <c r="DW74" i="1"/>
  <c r="DX74" i="1"/>
  <c r="DY74" i="1"/>
  <c r="DW75" i="1"/>
  <c r="DX75" i="1"/>
  <c r="DY75" i="1"/>
  <c r="DW76" i="1"/>
  <c r="DX76" i="1"/>
  <c r="DY76" i="1"/>
  <c r="DW77" i="1"/>
  <c r="DX77" i="1"/>
  <c r="DY77" i="1"/>
  <c r="DW78" i="1"/>
  <c r="DX78" i="1"/>
  <c r="DY78" i="1"/>
  <c r="DW79" i="1"/>
  <c r="DX79" i="1"/>
  <c r="DY79" i="1"/>
  <c r="DW80" i="1"/>
  <c r="DX80" i="1"/>
  <c r="DY80" i="1"/>
  <c r="DW81" i="1"/>
  <c r="DX81" i="1"/>
  <c r="DY81" i="1"/>
  <c r="DW82" i="1"/>
  <c r="DX82" i="1"/>
  <c r="DY82" i="1"/>
  <c r="DW83" i="1"/>
  <c r="DX83" i="1"/>
  <c r="DY83" i="1"/>
  <c r="DW84" i="1"/>
  <c r="DX84" i="1"/>
  <c r="DY84" i="1"/>
  <c r="DW85" i="1"/>
  <c r="DX85" i="1"/>
  <c r="DY85" i="1"/>
  <c r="DW86" i="1"/>
  <c r="DX86" i="1"/>
  <c r="DY86" i="1"/>
  <c r="DW87" i="1"/>
  <c r="DX87" i="1"/>
  <c r="DY87" i="1"/>
  <c r="DW88" i="1"/>
  <c r="DX88" i="1"/>
  <c r="DY88" i="1"/>
  <c r="DW89" i="1"/>
  <c r="DX89" i="1"/>
  <c r="DY89" i="1"/>
  <c r="DW90" i="1"/>
  <c r="DX90" i="1"/>
  <c r="DY90" i="1"/>
  <c r="DW91" i="1"/>
  <c r="DX91" i="1"/>
  <c r="DY91" i="1"/>
  <c r="DW92" i="1"/>
  <c r="DX92" i="1"/>
  <c r="DY92" i="1"/>
  <c r="DW93" i="1"/>
  <c r="DX93" i="1"/>
  <c r="DY93" i="1"/>
  <c r="DW94" i="1"/>
  <c r="DX94" i="1"/>
  <c r="DY94" i="1"/>
  <c r="DW95" i="1"/>
  <c r="DX95" i="1"/>
  <c r="DY95" i="1"/>
  <c r="DW96" i="1"/>
  <c r="DX96" i="1"/>
  <c r="DY96" i="1"/>
  <c r="DW97" i="1"/>
  <c r="DX97" i="1"/>
  <c r="DY97" i="1"/>
  <c r="DW98" i="1"/>
  <c r="DX98" i="1"/>
  <c r="DY98" i="1"/>
  <c r="DW99" i="1"/>
  <c r="DX99" i="1"/>
  <c r="DY99" i="1"/>
  <c r="DW100" i="1"/>
  <c r="DX100" i="1"/>
  <c r="DY100" i="1"/>
  <c r="DW101" i="1"/>
  <c r="DX101" i="1"/>
  <c r="DY101" i="1"/>
  <c r="DW102" i="1"/>
  <c r="DX102" i="1"/>
  <c r="DY102" i="1"/>
  <c r="DW103" i="1"/>
  <c r="DX103" i="1"/>
  <c r="DY103" i="1"/>
  <c r="DW104" i="1"/>
  <c r="DX104" i="1"/>
  <c r="DY104" i="1"/>
  <c r="DW105" i="1"/>
  <c r="DX105" i="1"/>
  <c r="DY105" i="1"/>
  <c r="DW106" i="1"/>
  <c r="DX106" i="1"/>
  <c r="DY106" i="1"/>
  <c r="DW107" i="1"/>
  <c r="DX107" i="1"/>
  <c r="DY107" i="1"/>
  <c r="DW108" i="1"/>
  <c r="DX108" i="1"/>
  <c r="DY108" i="1"/>
  <c r="DW109" i="1"/>
  <c r="DX109" i="1"/>
  <c r="DY109" i="1"/>
  <c r="DW110" i="1"/>
  <c r="DX110" i="1"/>
  <c r="DY110" i="1"/>
  <c r="DW111" i="1"/>
  <c r="DX111" i="1"/>
  <c r="DY111" i="1"/>
  <c r="DY11" i="1"/>
  <c r="DX11" i="1"/>
  <c r="DW11" i="1"/>
  <c r="G105" i="5"/>
  <c r="J7" i="5"/>
  <c r="G104" i="5"/>
  <c r="J6" i="5"/>
  <c r="G103" i="5"/>
  <c r="J5" i="5"/>
  <c r="G89" i="5"/>
  <c r="I7" i="5"/>
  <c r="G88" i="5"/>
  <c r="I6" i="5"/>
  <c r="G87" i="5"/>
  <c r="I5" i="5"/>
  <c r="G73" i="5"/>
  <c r="H7" i="5"/>
  <c r="G72" i="5"/>
  <c r="H6" i="5"/>
  <c r="G71" i="5"/>
  <c r="H5" i="5"/>
  <c r="G57" i="5"/>
  <c r="G7" i="5"/>
  <c r="G56" i="5"/>
  <c r="G6" i="5"/>
  <c r="G55" i="5"/>
  <c r="G5" i="5"/>
  <c r="G41" i="5"/>
  <c r="F7" i="5"/>
  <c r="G40" i="5"/>
  <c r="DX13" i="1"/>
  <c r="G39" i="5"/>
  <c r="F5" i="5"/>
  <c r="D24" i="5"/>
  <c r="B113" i="5"/>
  <c r="B112" i="5"/>
  <c r="DZ12" i="1"/>
  <c r="EA12" i="1"/>
  <c r="DZ13" i="1"/>
  <c r="EA13" i="1"/>
  <c r="DZ14" i="1"/>
  <c r="EA14" i="1"/>
  <c r="DZ15" i="1"/>
  <c r="EA15" i="1"/>
  <c r="DZ16" i="1"/>
  <c r="EA16" i="1"/>
  <c r="DZ17" i="1"/>
  <c r="EA17" i="1"/>
  <c r="DZ18" i="1"/>
  <c r="EA18" i="1"/>
  <c r="DZ19" i="1"/>
  <c r="EA19" i="1"/>
  <c r="DZ20" i="1"/>
  <c r="EA20" i="1"/>
  <c r="DZ21" i="1"/>
  <c r="EA21" i="1"/>
  <c r="DZ22" i="1"/>
  <c r="EA22" i="1"/>
  <c r="DZ23" i="1"/>
  <c r="EA23" i="1"/>
  <c r="DZ24" i="1"/>
  <c r="EA24" i="1"/>
  <c r="DZ25" i="1"/>
  <c r="EA25" i="1"/>
  <c r="DZ26" i="1"/>
  <c r="EA26" i="1"/>
  <c r="DZ27" i="1"/>
  <c r="EA27" i="1"/>
  <c r="DZ28" i="1"/>
  <c r="EA28" i="1"/>
  <c r="DZ29" i="1"/>
  <c r="EA29" i="1"/>
  <c r="DZ30" i="1"/>
  <c r="EA30" i="1"/>
  <c r="DZ31" i="1"/>
  <c r="EA31" i="1"/>
  <c r="DZ32" i="1"/>
  <c r="EA32" i="1"/>
  <c r="DZ33" i="1"/>
  <c r="EA33" i="1"/>
  <c r="DZ34" i="1"/>
  <c r="EA34" i="1"/>
  <c r="DZ35" i="1"/>
  <c r="EA35" i="1"/>
  <c r="DZ36" i="1"/>
  <c r="EA36" i="1"/>
  <c r="DZ37" i="1"/>
  <c r="EA37" i="1"/>
  <c r="DZ38" i="1"/>
  <c r="EA38" i="1"/>
  <c r="DZ39" i="1"/>
  <c r="EA39" i="1"/>
  <c r="DZ40" i="1"/>
  <c r="EA40" i="1"/>
  <c r="DZ41" i="1"/>
  <c r="EA41" i="1"/>
  <c r="DZ42" i="1"/>
  <c r="EA42" i="1"/>
  <c r="DZ43" i="1"/>
  <c r="EA43" i="1"/>
  <c r="DZ44" i="1"/>
  <c r="EA44" i="1"/>
  <c r="DZ45" i="1"/>
  <c r="EA45" i="1"/>
  <c r="DZ46" i="1"/>
  <c r="EA46" i="1"/>
  <c r="DZ47" i="1"/>
  <c r="EA47" i="1"/>
  <c r="DZ48" i="1"/>
  <c r="EA48" i="1"/>
  <c r="DZ49" i="1"/>
  <c r="EA49" i="1"/>
  <c r="DZ50" i="1"/>
  <c r="EA50" i="1"/>
  <c r="DZ51" i="1"/>
  <c r="EA51" i="1"/>
  <c r="DZ52" i="1"/>
  <c r="EA52" i="1"/>
  <c r="DZ53" i="1"/>
  <c r="EA53" i="1"/>
  <c r="DZ54" i="1"/>
  <c r="EA54" i="1"/>
  <c r="DZ55" i="1"/>
  <c r="EA55" i="1"/>
  <c r="DZ56" i="1"/>
  <c r="EA56" i="1"/>
  <c r="DZ57" i="1"/>
  <c r="EA57" i="1"/>
  <c r="DZ58" i="1"/>
  <c r="EA58" i="1"/>
  <c r="DZ59" i="1"/>
  <c r="EA59" i="1"/>
  <c r="DZ60" i="1"/>
  <c r="EA60" i="1"/>
  <c r="DZ61" i="1"/>
  <c r="EA61" i="1"/>
  <c r="DZ62" i="1"/>
  <c r="EA62" i="1"/>
  <c r="DZ63" i="1"/>
  <c r="EA63" i="1"/>
  <c r="DZ64" i="1"/>
  <c r="EA64" i="1"/>
  <c r="DZ65" i="1"/>
  <c r="EA65" i="1"/>
  <c r="DZ66" i="1"/>
  <c r="EA66" i="1"/>
  <c r="DZ67" i="1"/>
  <c r="EA67" i="1"/>
  <c r="DZ68" i="1"/>
  <c r="EA68" i="1"/>
  <c r="DZ69" i="1"/>
  <c r="EA69" i="1"/>
  <c r="DZ70" i="1"/>
  <c r="EA70" i="1"/>
  <c r="DZ71" i="1"/>
  <c r="EA71" i="1"/>
  <c r="DZ72" i="1"/>
  <c r="EA72" i="1"/>
  <c r="DZ73" i="1"/>
  <c r="EA73" i="1"/>
  <c r="DZ74" i="1"/>
  <c r="EA74" i="1"/>
  <c r="DZ75" i="1"/>
  <c r="EA75" i="1"/>
  <c r="DZ76" i="1"/>
  <c r="EA76" i="1"/>
  <c r="DZ77" i="1"/>
  <c r="EA77" i="1"/>
  <c r="DZ78" i="1"/>
  <c r="EA78" i="1"/>
  <c r="DZ79" i="1"/>
  <c r="EA79" i="1"/>
  <c r="DZ80" i="1"/>
  <c r="EA80" i="1"/>
  <c r="DZ81" i="1"/>
  <c r="EA81" i="1"/>
  <c r="DZ82" i="1"/>
  <c r="EA82" i="1"/>
  <c r="DZ83" i="1"/>
  <c r="EA83" i="1"/>
  <c r="DZ84" i="1"/>
  <c r="EA84" i="1"/>
  <c r="DZ85" i="1"/>
  <c r="EA85" i="1"/>
  <c r="DZ86" i="1"/>
  <c r="EA86" i="1"/>
  <c r="DZ87" i="1"/>
  <c r="EA87" i="1"/>
  <c r="DZ88" i="1"/>
  <c r="EA88" i="1"/>
  <c r="DZ89" i="1"/>
  <c r="EA89" i="1"/>
  <c r="DZ90" i="1"/>
  <c r="EA90" i="1"/>
  <c r="DZ91" i="1"/>
  <c r="EA91" i="1"/>
  <c r="DZ92" i="1"/>
  <c r="EA92" i="1"/>
  <c r="DZ93" i="1"/>
  <c r="EA93" i="1"/>
  <c r="DZ94" i="1"/>
  <c r="EA94" i="1"/>
  <c r="DZ95" i="1"/>
  <c r="EA95" i="1"/>
  <c r="DZ96" i="1"/>
  <c r="EA96" i="1"/>
  <c r="DZ97" i="1"/>
  <c r="EA97" i="1"/>
  <c r="DZ98" i="1"/>
  <c r="EA98" i="1"/>
  <c r="DZ99" i="1"/>
  <c r="EA99" i="1"/>
  <c r="DZ100" i="1"/>
  <c r="EA100" i="1"/>
  <c r="DZ101" i="1"/>
  <c r="EA101" i="1"/>
  <c r="DZ102" i="1"/>
  <c r="EA102" i="1"/>
  <c r="DZ103" i="1"/>
  <c r="EA103" i="1"/>
  <c r="DZ104" i="1"/>
  <c r="EA104" i="1"/>
  <c r="DZ105" i="1"/>
  <c r="EA105" i="1"/>
  <c r="DZ106" i="1"/>
  <c r="EA106" i="1"/>
  <c r="DZ107" i="1"/>
  <c r="EA107" i="1"/>
  <c r="DZ108" i="1"/>
  <c r="EA108" i="1"/>
  <c r="DZ109" i="1"/>
  <c r="EA109" i="1"/>
  <c r="DZ110" i="1"/>
  <c r="EA110" i="1"/>
  <c r="EA11" i="1"/>
  <c r="DZ11" i="1"/>
  <c r="DQ12" i="1"/>
  <c r="DR12" i="1"/>
  <c r="DS12" i="1"/>
  <c r="DT12" i="1"/>
  <c r="DU12" i="1"/>
  <c r="DV12" i="1"/>
  <c r="DQ13" i="1"/>
  <c r="DR13" i="1"/>
  <c r="DS13" i="1"/>
  <c r="DT13" i="1"/>
  <c r="DU13" i="1"/>
  <c r="DV13" i="1"/>
  <c r="DQ14" i="1"/>
  <c r="DR14" i="1"/>
  <c r="DS14" i="1"/>
  <c r="DT14" i="1"/>
  <c r="DU14" i="1"/>
  <c r="DV14" i="1"/>
  <c r="DQ15" i="1"/>
  <c r="DR15" i="1"/>
  <c r="DS15" i="1"/>
  <c r="DT15" i="1"/>
  <c r="DU15" i="1"/>
  <c r="DV15" i="1"/>
  <c r="DQ16" i="1"/>
  <c r="DR16" i="1"/>
  <c r="DS16" i="1"/>
  <c r="DT16" i="1"/>
  <c r="DU16" i="1"/>
  <c r="DV16" i="1"/>
  <c r="DQ17" i="1"/>
  <c r="DR17" i="1"/>
  <c r="DS17" i="1"/>
  <c r="DT17" i="1"/>
  <c r="DU17" i="1"/>
  <c r="DV17" i="1"/>
  <c r="DQ18" i="1"/>
  <c r="DR18" i="1"/>
  <c r="DS18" i="1"/>
  <c r="DT18" i="1"/>
  <c r="DU18" i="1"/>
  <c r="DV18" i="1"/>
  <c r="DQ19" i="1"/>
  <c r="DR19" i="1"/>
  <c r="DS19" i="1"/>
  <c r="DT19" i="1"/>
  <c r="DU19" i="1"/>
  <c r="DV19" i="1"/>
  <c r="DQ20" i="1"/>
  <c r="DR20" i="1"/>
  <c r="DS20" i="1"/>
  <c r="DT20" i="1"/>
  <c r="DU20" i="1"/>
  <c r="DV20" i="1"/>
  <c r="DQ21" i="1"/>
  <c r="DR21" i="1"/>
  <c r="DS21" i="1"/>
  <c r="DT21" i="1"/>
  <c r="DU21" i="1"/>
  <c r="DV21" i="1"/>
  <c r="DQ22" i="1"/>
  <c r="DR22" i="1"/>
  <c r="DS22" i="1"/>
  <c r="DT22" i="1"/>
  <c r="DU22" i="1"/>
  <c r="DV22" i="1"/>
  <c r="DQ23" i="1"/>
  <c r="DR23" i="1"/>
  <c r="DS23" i="1"/>
  <c r="DT23" i="1"/>
  <c r="DU23" i="1"/>
  <c r="DV23" i="1"/>
  <c r="DQ24" i="1"/>
  <c r="DR24" i="1"/>
  <c r="DS24" i="1"/>
  <c r="DT24" i="1"/>
  <c r="DU24" i="1"/>
  <c r="DV24" i="1"/>
  <c r="DQ25" i="1"/>
  <c r="DR25" i="1"/>
  <c r="DS25" i="1"/>
  <c r="DT25" i="1"/>
  <c r="DU25" i="1"/>
  <c r="DV25" i="1"/>
  <c r="DQ26" i="1"/>
  <c r="DR26" i="1"/>
  <c r="DS26" i="1"/>
  <c r="DT26" i="1"/>
  <c r="DU26" i="1"/>
  <c r="DV26" i="1"/>
  <c r="DQ27" i="1"/>
  <c r="DR27" i="1"/>
  <c r="DS27" i="1"/>
  <c r="DT27" i="1"/>
  <c r="DU27" i="1"/>
  <c r="DV27" i="1"/>
  <c r="DQ28" i="1"/>
  <c r="DR28" i="1"/>
  <c r="DS28" i="1"/>
  <c r="DT28" i="1"/>
  <c r="DU28" i="1"/>
  <c r="DV28" i="1"/>
  <c r="DQ29" i="1"/>
  <c r="DR29" i="1"/>
  <c r="DS29" i="1"/>
  <c r="DT29" i="1"/>
  <c r="DU29" i="1"/>
  <c r="DV29" i="1"/>
  <c r="DQ30" i="1"/>
  <c r="DR30" i="1"/>
  <c r="DS30" i="1"/>
  <c r="DT30" i="1"/>
  <c r="DU30" i="1"/>
  <c r="DV30" i="1"/>
  <c r="DQ31" i="1"/>
  <c r="DR31" i="1"/>
  <c r="DS31" i="1"/>
  <c r="DT31" i="1"/>
  <c r="DU31" i="1"/>
  <c r="DV31" i="1"/>
  <c r="DQ32" i="1"/>
  <c r="DR32" i="1"/>
  <c r="DS32" i="1"/>
  <c r="DT32" i="1"/>
  <c r="DU32" i="1"/>
  <c r="DV32" i="1"/>
  <c r="DQ33" i="1"/>
  <c r="DR33" i="1"/>
  <c r="DS33" i="1"/>
  <c r="DT33" i="1"/>
  <c r="DU33" i="1"/>
  <c r="DV33" i="1"/>
  <c r="DQ34" i="1"/>
  <c r="DR34" i="1"/>
  <c r="DS34" i="1"/>
  <c r="DT34" i="1"/>
  <c r="DU34" i="1"/>
  <c r="DV34" i="1"/>
  <c r="DQ35" i="1"/>
  <c r="DR35" i="1"/>
  <c r="DS35" i="1"/>
  <c r="DT35" i="1"/>
  <c r="DU35" i="1"/>
  <c r="DV35" i="1"/>
  <c r="DQ36" i="1"/>
  <c r="DR36" i="1"/>
  <c r="DS36" i="1"/>
  <c r="DT36" i="1"/>
  <c r="DU36" i="1"/>
  <c r="DV36" i="1"/>
  <c r="DQ37" i="1"/>
  <c r="DR37" i="1"/>
  <c r="DS37" i="1"/>
  <c r="DT37" i="1"/>
  <c r="DU37" i="1"/>
  <c r="DV37" i="1"/>
  <c r="DQ38" i="1"/>
  <c r="DR38" i="1"/>
  <c r="DS38" i="1"/>
  <c r="DT38" i="1"/>
  <c r="DU38" i="1"/>
  <c r="DV38" i="1"/>
  <c r="DQ39" i="1"/>
  <c r="DR39" i="1"/>
  <c r="DS39" i="1"/>
  <c r="DT39" i="1"/>
  <c r="DU39" i="1"/>
  <c r="DV39" i="1"/>
  <c r="DQ40" i="1"/>
  <c r="DR40" i="1"/>
  <c r="DS40" i="1"/>
  <c r="DT40" i="1"/>
  <c r="DU40" i="1"/>
  <c r="DV40" i="1"/>
  <c r="DQ41" i="1"/>
  <c r="DR41" i="1"/>
  <c r="DS41" i="1"/>
  <c r="DT41" i="1"/>
  <c r="DU41" i="1"/>
  <c r="DV41" i="1"/>
  <c r="DQ42" i="1"/>
  <c r="DR42" i="1"/>
  <c r="DS42" i="1"/>
  <c r="DT42" i="1"/>
  <c r="DU42" i="1"/>
  <c r="DV42" i="1"/>
  <c r="DQ43" i="1"/>
  <c r="DR43" i="1"/>
  <c r="DS43" i="1"/>
  <c r="DT43" i="1"/>
  <c r="DU43" i="1"/>
  <c r="DV43" i="1"/>
  <c r="DQ44" i="1"/>
  <c r="DR44" i="1"/>
  <c r="DS44" i="1"/>
  <c r="DT44" i="1"/>
  <c r="DU44" i="1"/>
  <c r="DV44" i="1"/>
  <c r="DQ45" i="1"/>
  <c r="DR45" i="1"/>
  <c r="DS45" i="1"/>
  <c r="DT45" i="1"/>
  <c r="DU45" i="1"/>
  <c r="DV45" i="1"/>
  <c r="DQ46" i="1"/>
  <c r="DR46" i="1"/>
  <c r="DS46" i="1"/>
  <c r="DT46" i="1"/>
  <c r="DU46" i="1"/>
  <c r="DV46" i="1"/>
  <c r="DQ47" i="1"/>
  <c r="DR47" i="1"/>
  <c r="DS47" i="1"/>
  <c r="DT47" i="1"/>
  <c r="DU47" i="1"/>
  <c r="DV47" i="1"/>
  <c r="DQ48" i="1"/>
  <c r="DR48" i="1"/>
  <c r="DS48" i="1"/>
  <c r="DT48" i="1"/>
  <c r="DU48" i="1"/>
  <c r="DV48" i="1"/>
  <c r="DQ49" i="1"/>
  <c r="DR49" i="1"/>
  <c r="DS49" i="1"/>
  <c r="DT49" i="1"/>
  <c r="DU49" i="1"/>
  <c r="DV49" i="1"/>
  <c r="DQ50" i="1"/>
  <c r="DR50" i="1"/>
  <c r="DS50" i="1"/>
  <c r="DT50" i="1"/>
  <c r="DU50" i="1"/>
  <c r="DV50" i="1"/>
  <c r="DQ51" i="1"/>
  <c r="DR51" i="1"/>
  <c r="DS51" i="1"/>
  <c r="DT51" i="1"/>
  <c r="DU51" i="1"/>
  <c r="DV51" i="1"/>
  <c r="DQ52" i="1"/>
  <c r="DR52" i="1"/>
  <c r="DS52" i="1"/>
  <c r="DT52" i="1"/>
  <c r="DU52" i="1"/>
  <c r="DV52" i="1"/>
  <c r="DQ53" i="1"/>
  <c r="DR53" i="1"/>
  <c r="DS53" i="1"/>
  <c r="DT53" i="1"/>
  <c r="DU53" i="1"/>
  <c r="DV53" i="1"/>
  <c r="DQ54" i="1"/>
  <c r="DR54" i="1"/>
  <c r="DS54" i="1"/>
  <c r="DT54" i="1"/>
  <c r="DU54" i="1"/>
  <c r="DV54" i="1"/>
  <c r="DQ55" i="1"/>
  <c r="DR55" i="1"/>
  <c r="DS55" i="1"/>
  <c r="DT55" i="1"/>
  <c r="DU55" i="1"/>
  <c r="DV55" i="1"/>
  <c r="DQ56" i="1"/>
  <c r="DR56" i="1"/>
  <c r="DS56" i="1"/>
  <c r="DT56" i="1"/>
  <c r="DU56" i="1"/>
  <c r="DV56" i="1"/>
  <c r="DQ57" i="1"/>
  <c r="DR57" i="1"/>
  <c r="DS57" i="1"/>
  <c r="DT57" i="1"/>
  <c r="DU57" i="1"/>
  <c r="DV57" i="1"/>
  <c r="DQ58" i="1"/>
  <c r="DR58" i="1"/>
  <c r="DS58" i="1"/>
  <c r="DT58" i="1"/>
  <c r="DU58" i="1"/>
  <c r="DV58" i="1"/>
  <c r="DQ59" i="1"/>
  <c r="DR59" i="1"/>
  <c r="DS59" i="1"/>
  <c r="DT59" i="1"/>
  <c r="DU59" i="1"/>
  <c r="DV59" i="1"/>
  <c r="DQ60" i="1"/>
  <c r="DR60" i="1"/>
  <c r="DS60" i="1"/>
  <c r="DT60" i="1"/>
  <c r="DU60" i="1"/>
  <c r="DV60" i="1"/>
  <c r="DQ61" i="1"/>
  <c r="DR61" i="1"/>
  <c r="DS61" i="1"/>
  <c r="DT61" i="1"/>
  <c r="DU61" i="1"/>
  <c r="DV61" i="1"/>
  <c r="DQ62" i="1"/>
  <c r="DR62" i="1"/>
  <c r="DS62" i="1"/>
  <c r="DT62" i="1"/>
  <c r="DU62" i="1"/>
  <c r="DV62" i="1"/>
  <c r="DQ63" i="1"/>
  <c r="DR63" i="1"/>
  <c r="DS63" i="1"/>
  <c r="DT63" i="1"/>
  <c r="DU63" i="1"/>
  <c r="DV63" i="1"/>
  <c r="DQ64" i="1"/>
  <c r="DR64" i="1"/>
  <c r="DS64" i="1"/>
  <c r="DT64" i="1"/>
  <c r="DU64" i="1"/>
  <c r="DV64" i="1"/>
  <c r="DQ65" i="1"/>
  <c r="DR65" i="1"/>
  <c r="DS65" i="1"/>
  <c r="DT65" i="1"/>
  <c r="DU65" i="1"/>
  <c r="DV65" i="1"/>
  <c r="DQ66" i="1"/>
  <c r="DR66" i="1"/>
  <c r="DS66" i="1"/>
  <c r="DT66" i="1"/>
  <c r="DU66" i="1"/>
  <c r="DV66" i="1"/>
  <c r="DQ67" i="1"/>
  <c r="DR67" i="1"/>
  <c r="DS67" i="1"/>
  <c r="DT67" i="1"/>
  <c r="DU67" i="1"/>
  <c r="DV67" i="1"/>
  <c r="DQ68" i="1"/>
  <c r="DR68" i="1"/>
  <c r="DS68" i="1"/>
  <c r="DT68" i="1"/>
  <c r="DU68" i="1"/>
  <c r="DV68" i="1"/>
  <c r="DQ69" i="1"/>
  <c r="DR69" i="1"/>
  <c r="DS69" i="1"/>
  <c r="DT69" i="1"/>
  <c r="DU69" i="1"/>
  <c r="DV69" i="1"/>
  <c r="DQ70" i="1"/>
  <c r="DR70" i="1"/>
  <c r="DS70" i="1"/>
  <c r="DT70" i="1"/>
  <c r="DU70" i="1"/>
  <c r="DV70" i="1"/>
  <c r="DQ71" i="1"/>
  <c r="DR71" i="1"/>
  <c r="DS71" i="1"/>
  <c r="DT71" i="1"/>
  <c r="DU71" i="1"/>
  <c r="DV71" i="1"/>
  <c r="DQ72" i="1"/>
  <c r="DR72" i="1"/>
  <c r="DS72" i="1"/>
  <c r="DT72" i="1"/>
  <c r="DU72" i="1"/>
  <c r="DV72" i="1"/>
  <c r="DQ73" i="1"/>
  <c r="DR73" i="1"/>
  <c r="DS73" i="1"/>
  <c r="DT73" i="1"/>
  <c r="DU73" i="1"/>
  <c r="DV73" i="1"/>
  <c r="DQ74" i="1"/>
  <c r="DR74" i="1"/>
  <c r="DS74" i="1"/>
  <c r="DT74" i="1"/>
  <c r="DU74" i="1"/>
  <c r="DV74" i="1"/>
  <c r="DQ75" i="1"/>
  <c r="DR75" i="1"/>
  <c r="DS75" i="1"/>
  <c r="DT75" i="1"/>
  <c r="DU75" i="1"/>
  <c r="DV75" i="1"/>
  <c r="DQ76" i="1"/>
  <c r="DR76" i="1"/>
  <c r="DS76" i="1"/>
  <c r="DT76" i="1"/>
  <c r="DU76" i="1"/>
  <c r="DV76" i="1"/>
  <c r="DQ77" i="1"/>
  <c r="DR77" i="1"/>
  <c r="DS77" i="1"/>
  <c r="DT77" i="1"/>
  <c r="DU77" i="1"/>
  <c r="DV77" i="1"/>
  <c r="DQ78" i="1"/>
  <c r="DR78" i="1"/>
  <c r="DS78" i="1"/>
  <c r="DT78" i="1"/>
  <c r="DU78" i="1"/>
  <c r="DV78" i="1"/>
  <c r="DQ79" i="1"/>
  <c r="DR79" i="1"/>
  <c r="DS79" i="1"/>
  <c r="DT79" i="1"/>
  <c r="DU79" i="1"/>
  <c r="DV79" i="1"/>
  <c r="DQ80" i="1"/>
  <c r="DR80" i="1"/>
  <c r="DS80" i="1"/>
  <c r="DT80" i="1"/>
  <c r="DU80" i="1"/>
  <c r="DV80" i="1"/>
  <c r="DQ81" i="1"/>
  <c r="DR81" i="1"/>
  <c r="DS81" i="1"/>
  <c r="DT81" i="1"/>
  <c r="DU81" i="1"/>
  <c r="DV81" i="1"/>
  <c r="DQ82" i="1"/>
  <c r="DR82" i="1"/>
  <c r="DS82" i="1"/>
  <c r="DT82" i="1"/>
  <c r="DU82" i="1"/>
  <c r="DV82" i="1"/>
  <c r="DQ83" i="1"/>
  <c r="DR83" i="1"/>
  <c r="DS83" i="1"/>
  <c r="DT83" i="1"/>
  <c r="DU83" i="1"/>
  <c r="DV83" i="1"/>
  <c r="DQ84" i="1"/>
  <c r="DR84" i="1"/>
  <c r="DS84" i="1"/>
  <c r="DT84" i="1"/>
  <c r="DU84" i="1"/>
  <c r="DV84" i="1"/>
  <c r="DQ85" i="1"/>
  <c r="DR85" i="1"/>
  <c r="DS85" i="1"/>
  <c r="DT85" i="1"/>
  <c r="DU85" i="1"/>
  <c r="DV85" i="1"/>
  <c r="DQ86" i="1"/>
  <c r="DR86" i="1"/>
  <c r="DS86" i="1"/>
  <c r="DT86" i="1"/>
  <c r="DU86" i="1"/>
  <c r="DV86" i="1"/>
  <c r="DQ87" i="1"/>
  <c r="DR87" i="1"/>
  <c r="DS87" i="1"/>
  <c r="DT87" i="1"/>
  <c r="DU87" i="1"/>
  <c r="DV87" i="1"/>
  <c r="DQ88" i="1"/>
  <c r="DR88" i="1"/>
  <c r="DS88" i="1"/>
  <c r="DT88" i="1"/>
  <c r="DU88" i="1"/>
  <c r="DV88" i="1"/>
  <c r="DQ89" i="1"/>
  <c r="DR89" i="1"/>
  <c r="DS89" i="1"/>
  <c r="DT89" i="1"/>
  <c r="DU89" i="1"/>
  <c r="DV89" i="1"/>
  <c r="DQ90" i="1"/>
  <c r="DR90" i="1"/>
  <c r="DS90" i="1"/>
  <c r="DT90" i="1"/>
  <c r="DU90" i="1"/>
  <c r="DV90" i="1"/>
  <c r="DQ91" i="1"/>
  <c r="DR91" i="1"/>
  <c r="DS91" i="1"/>
  <c r="DT91" i="1"/>
  <c r="DU91" i="1"/>
  <c r="DV91" i="1"/>
  <c r="DQ92" i="1"/>
  <c r="DR92" i="1"/>
  <c r="DS92" i="1"/>
  <c r="DT92" i="1"/>
  <c r="DU92" i="1"/>
  <c r="DV92" i="1"/>
  <c r="DQ93" i="1"/>
  <c r="DR93" i="1"/>
  <c r="DS93" i="1"/>
  <c r="DT93" i="1"/>
  <c r="DU93" i="1"/>
  <c r="DV93" i="1"/>
  <c r="DQ94" i="1"/>
  <c r="DR94" i="1"/>
  <c r="DS94" i="1"/>
  <c r="DT94" i="1"/>
  <c r="DU94" i="1"/>
  <c r="DV94" i="1"/>
  <c r="DQ95" i="1"/>
  <c r="DR95" i="1"/>
  <c r="DS95" i="1"/>
  <c r="DT95" i="1"/>
  <c r="DU95" i="1"/>
  <c r="DV95" i="1"/>
  <c r="DQ96" i="1"/>
  <c r="DR96" i="1"/>
  <c r="DS96" i="1"/>
  <c r="DT96" i="1"/>
  <c r="DU96" i="1"/>
  <c r="DV96" i="1"/>
  <c r="DQ97" i="1"/>
  <c r="DR97" i="1"/>
  <c r="DS97" i="1"/>
  <c r="DT97" i="1"/>
  <c r="DU97" i="1"/>
  <c r="DV97" i="1"/>
  <c r="DQ98" i="1"/>
  <c r="DR98" i="1"/>
  <c r="DS98" i="1"/>
  <c r="DT98" i="1"/>
  <c r="DU98" i="1"/>
  <c r="DV98" i="1"/>
  <c r="DQ99" i="1"/>
  <c r="DR99" i="1"/>
  <c r="DS99" i="1"/>
  <c r="DT99" i="1"/>
  <c r="DU99" i="1"/>
  <c r="DV99" i="1"/>
  <c r="DQ100" i="1"/>
  <c r="DR100" i="1"/>
  <c r="DS100" i="1"/>
  <c r="DT100" i="1"/>
  <c r="DU100" i="1"/>
  <c r="DV100" i="1"/>
  <c r="DQ101" i="1"/>
  <c r="DR101" i="1"/>
  <c r="DS101" i="1"/>
  <c r="DT101" i="1"/>
  <c r="DU101" i="1"/>
  <c r="DV101" i="1"/>
  <c r="DQ102" i="1"/>
  <c r="DR102" i="1"/>
  <c r="DS102" i="1"/>
  <c r="DT102" i="1"/>
  <c r="DU102" i="1"/>
  <c r="DV102" i="1"/>
  <c r="DQ103" i="1"/>
  <c r="DR103" i="1"/>
  <c r="DS103" i="1"/>
  <c r="DT103" i="1"/>
  <c r="DU103" i="1"/>
  <c r="DV103" i="1"/>
  <c r="DQ104" i="1"/>
  <c r="DR104" i="1"/>
  <c r="DS104" i="1"/>
  <c r="DT104" i="1"/>
  <c r="DU104" i="1"/>
  <c r="DV104" i="1"/>
  <c r="DQ105" i="1"/>
  <c r="DR105" i="1"/>
  <c r="DS105" i="1"/>
  <c r="DT105" i="1"/>
  <c r="DU105" i="1"/>
  <c r="DV105" i="1"/>
  <c r="DQ106" i="1"/>
  <c r="DR106" i="1"/>
  <c r="DS106" i="1"/>
  <c r="DT106" i="1"/>
  <c r="DU106" i="1"/>
  <c r="DV106" i="1"/>
  <c r="DQ107" i="1"/>
  <c r="DR107" i="1"/>
  <c r="DS107" i="1"/>
  <c r="DT107" i="1"/>
  <c r="DU107" i="1"/>
  <c r="DV107" i="1"/>
  <c r="DQ108" i="1"/>
  <c r="DR108" i="1"/>
  <c r="DS108" i="1"/>
  <c r="DT108" i="1"/>
  <c r="DU108" i="1"/>
  <c r="DV108" i="1"/>
  <c r="DQ109" i="1"/>
  <c r="DR109" i="1"/>
  <c r="DS109" i="1"/>
  <c r="DT109" i="1"/>
  <c r="DU109" i="1"/>
  <c r="DV109" i="1"/>
  <c r="DQ110" i="1"/>
  <c r="DR110" i="1"/>
  <c r="DS110" i="1"/>
  <c r="DT110" i="1"/>
  <c r="DU110" i="1"/>
  <c r="DV110" i="1"/>
  <c r="DV11" i="1"/>
  <c r="DU11" i="1"/>
  <c r="DT11" i="1"/>
  <c r="DS11" i="1"/>
  <c r="DR11" i="1"/>
  <c r="DQ11" i="1"/>
  <c r="BF12" i="1"/>
  <c r="BG12" i="1"/>
  <c r="BF13" i="1"/>
  <c r="BG13" i="1"/>
  <c r="BF14" i="1"/>
  <c r="BG14" i="1"/>
  <c r="BF15" i="1"/>
  <c r="BG15" i="1"/>
  <c r="BF16" i="1"/>
  <c r="BG16" i="1"/>
  <c r="BF17" i="1"/>
  <c r="BG17" i="1"/>
  <c r="BF18" i="1"/>
  <c r="BG18" i="1"/>
  <c r="BF19" i="1"/>
  <c r="BG19" i="1"/>
  <c r="BF20" i="1"/>
  <c r="BG20" i="1"/>
  <c r="BF21" i="1"/>
  <c r="BG21" i="1"/>
  <c r="BF22" i="1"/>
  <c r="BG22" i="1"/>
  <c r="BF23" i="1"/>
  <c r="BG23" i="1"/>
  <c r="BF24" i="1"/>
  <c r="BG24" i="1"/>
  <c r="BF25" i="1"/>
  <c r="BG25" i="1"/>
  <c r="BF26" i="1"/>
  <c r="BG26" i="1"/>
  <c r="BF27" i="1"/>
  <c r="BG27" i="1"/>
  <c r="BF28" i="1"/>
  <c r="BG28" i="1"/>
  <c r="BF29" i="1"/>
  <c r="BG29" i="1"/>
  <c r="BF30" i="1"/>
  <c r="BG30" i="1"/>
  <c r="BF31" i="1"/>
  <c r="BG31" i="1"/>
  <c r="BF32" i="1"/>
  <c r="BG32" i="1"/>
  <c r="BF33" i="1"/>
  <c r="BG33" i="1"/>
  <c r="BF34" i="1"/>
  <c r="BG34" i="1"/>
  <c r="BF35" i="1"/>
  <c r="BG35" i="1"/>
  <c r="BF36" i="1"/>
  <c r="BG36" i="1"/>
  <c r="BF37" i="1"/>
  <c r="BG37" i="1"/>
  <c r="BF38" i="1"/>
  <c r="BG38" i="1"/>
  <c r="BF39" i="1"/>
  <c r="BG39" i="1"/>
  <c r="BF40" i="1"/>
  <c r="BG40" i="1"/>
  <c r="BF41" i="1"/>
  <c r="BG41" i="1"/>
  <c r="BF42" i="1"/>
  <c r="BG42" i="1"/>
  <c r="BF43" i="1"/>
  <c r="BG43" i="1"/>
  <c r="BF44" i="1"/>
  <c r="BG44" i="1"/>
  <c r="BF45" i="1"/>
  <c r="BG45" i="1"/>
  <c r="BF46" i="1"/>
  <c r="BG46" i="1"/>
  <c r="BF47" i="1"/>
  <c r="BG47" i="1"/>
  <c r="BF48" i="1"/>
  <c r="BG48" i="1"/>
  <c r="BF49" i="1"/>
  <c r="BG49" i="1"/>
  <c r="BF50" i="1"/>
  <c r="BG50" i="1"/>
  <c r="BF51" i="1"/>
  <c r="BG51" i="1"/>
  <c r="BF52" i="1"/>
  <c r="BG52" i="1"/>
  <c r="BF53" i="1"/>
  <c r="BG53" i="1"/>
  <c r="BF54" i="1"/>
  <c r="BG54" i="1"/>
  <c r="BF55" i="1"/>
  <c r="BG55" i="1"/>
  <c r="BF56" i="1"/>
  <c r="BG56" i="1"/>
  <c r="BF57" i="1"/>
  <c r="BG57" i="1"/>
  <c r="BF58" i="1"/>
  <c r="BG58" i="1"/>
  <c r="BF59" i="1"/>
  <c r="BG59" i="1"/>
  <c r="BF60" i="1"/>
  <c r="BG60" i="1"/>
  <c r="BF61" i="1"/>
  <c r="BG61" i="1"/>
  <c r="BF62" i="1"/>
  <c r="BG62" i="1"/>
  <c r="BF63" i="1"/>
  <c r="BG63" i="1"/>
  <c r="BF64" i="1"/>
  <c r="BG64" i="1"/>
  <c r="BF65" i="1"/>
  <c r="BG65" i="1"/>
  <c r="BF66" i="1"/>
  <c r="BG66" i="1"/>
  <c r="BF67" i="1"/>
  <c r="BG67" i="1"/>
  <c r="BF68" i="1"/>
  <c r="BG68" i="1"/>
  <c r="BF69" i="1"/>
  <c r="BG69" i="1"/>
  <c r="BF70" i="1"/>
  <c r="BG70" i="1"/>
  <c r="BF71" i="1"/>
  <c r="BG71" i="1"/>
  <c r="BF72" i="1"/>
  <c r="BG72" i="1"/>
  <c r="BF73" i="1"/>
  <c r="BG73" i="1"/>
  <c r="BF74" i="1"/>
  <c r="BG74" i="1"/>
  <c r="BF75" i="1"/>
  <c r="BG75" i="1"/>
  <c r="BF76" i="1"/>
  <c r="BG76" i="1"/>
  <c r="BF77" i="1"/>
  <c r="BG77" i="1"/>
  <c r="BF78" i="1"/>
  <c r="BG78" i="1"/>
  <c r="BF79" i="1"/>
  <c r="BG79" i="1"/>
  <c r="BF80" i="1"/>
  <c r="BG80" i="1"/>
  <c r="BF81" i="1"/>
  <c r="BG81" i="1"/>
  <c r="BF82" i="1"/>
  <c r="BG82" i="1"/>
  <c r="BF83" i="1"/>
  <c r="BG83" i="1"/>
  <c r="BF84" i="1"/>
  <c r="BG84" i="1"/>
  <c r="BF85" i="1"/>
  <c r="BG85" i="1"/>
  <c r="BF86" i="1"/>
  <c r="BG86" i="1"/>
  <c r="BF87" i="1"/>
  <c r="BG87" i="1"/>
  <c r="BF88" i="1"/>
  <c r="BG88" i="1"/>
  <c r="BF89" i="1"/>
  <c r="BG89" i="1"/>
  <c r="BF90" i="1"/>
  <c r="BG90" i="1"/>
  <c r="BF91" i="1"/>
  <c r="BG91" i="1"/>
  <c r="BF92" i="1"/>
  <c r="BG92" i="1"/>
  <c r="BF93" i="1"/>
  <c r="BG93" i="1"/>
  <c r="BF94" i="1"/>
  <c r="BG94" i="1"/>
  <c r="BF95" i="1"/>
  <c r="BG95" i="1"/>
  <c r="BF96" i="1"/>
  <c r="BG96" i="1"/>
  <c r="BF97" i="1"/>
  <c r="BG97" i="1"/>
  <c r="BF98" i="1"/>
  <c r="BG98" i="1"/>
  <c r="BF99" i="1"/>
  <c r="BG99" i="1"/>
  <c r="BF100" i="1"/>
  <c r="BG100" i="1"/>
  <c r="BF101" i="1"/>
  <c r="BG101" i="1"/>
  <c r="BF102" i="1"/>
  <c r="BG102" i="1"/>
  <c r="BF103" i="1"/>
  <c r="BG103" i="1"/>
  <c r="BF104" i="1"/>
  <c r="BG104" i="1"/>
  <c r="BF105" i="1"/>
  <c r="BG105" i="1"/>
  <c r="BF106" i="1"/>
  <c r="BG106" i="1"/>
  <c r="BF107" i="1"/>
  <c r="BG107" i="1"/>
  <c r="BF108" i="1"/>
  <c r="BG108" i="1"/>
  <c r="BF109" i="1"/>
  <c r="BG109" i="1"/>
  <c r="BF110" i="1"/>
  <c r="BG110" i="1"/>
  <c r="BG11" i="1"/>
  <c r="BF11" i="1"/>
  <c r="BC12" i="1"/>
  <c r="BD12" i="1"/>
  <c r="BE12" i="1"/>
  <c r="BC13" i="1"/>
  <c r="BD13" i="1"/>
  <c r="BE13" i="1"/>
  <c r="BC14" i="1"/>
  <c r="BD14" i="1"/>
  <c r="BE14" i="1"/>
  <c r="BC15" i="1"/>
  <c r="BD15" i="1"/>
  <c r="BE15" i="1"/>
  <c r="BC16" i="1"/>
  <c r="BD16" i="1"/>
  <c r="BE16" i="1"/>
  <c r="BC17" i="1"/>
  <c r="BD17" i="1"/>
  <c r="BE17" i="1"/>
  <c r="BC18" i="1"/>
  <c r="BD18" i="1"/>
  <c r="BE18" i="1"/>
  <c r="BC19" i="1"/>
  <c r="BD19" i="1"/>
  <c r="BE19" i="1"/>
  <c r="BC20" i="1"/>
  <c r="BD20" i="1"/>
  <c r="BE20" i="1"/>
  <c r="BC21" i="1"/>
  <c r="BD21" i="1"/>
  <c r="BE21" i="1"/>
  <c r="BC22" i="1"/>
  <c r="BD22" i="1"/>
  <c r="BE22" i="1"/>
  <c r="BC23" i="1"/>
  <c r="BD23" i="1"/>
  <c r="BE23" i="1"/>
  <c r="BC24" i="1"/>
  <c r="BD24" i="1"/>
  <c r="BE24" i="1"/>
  <c r="BC25" i="1"/>
  <c r="BD25" i="1"/>
  <c r="BE25" i="1"/>
  <c r="BC26" i="1"/>
  <c r="BD26" i="1"/>
  <c r="BE26" i="1"/>
  <c r="BC27" i="1"/>
  <c r="BD27" i="1"/>
  <c r="BE27" i="1"/>
  <c r="BC28" i="1"/>
  <c r="BD28" i="1"/>
  <c r="BE28" i="1"/>
  <c r="BC29" i="1"/>
  <c r="BD29" i="1"/>
  <c r="BE29" i="1"/>
  <c r="BC30" i="1"/>
  <c r="BD30" i="1"/>
  <c r="BE30" i="1"/>
  <c r="BC31" i="1"/>
  <c r="BD31" i="1"/>
  <c r="BE31" i="1"/>
  <c r="BC32" i="1"/>
  <c r="BD32" i="1"/>
  <c r="BE32" i="1"/>
  <c r="BC33" i="1"/>
  <c r="BD33" i="1"/>
  <c r="BE33" i="1"/>
  <c r="BC34" i="1"/>
  <c r="BD34" i="1"/>
  <c r="BE34" i="1"/>
  <c r="BC35" i="1"/>
  <c r="BD35" i="1"/>
  <c r="BE35" i="1"/>
  <c r="BC36" i="1"/>
  <c r="BD36" i="1"/>
  <c r="BE36" i="1"/>
  <c r="BC37" i="1"/>
  <c r="BD37" i="1"/>
  <c r="BE37" i="1"/>
  <c r="BC38" i="1"/>
  <c r="BD38" i="1"/>
  <c r="BE38" i="1"/>
  <c r="BC39" i="1"/>
  <c r="BD39" i="1"/>
  <c r="BE39" i="1"/>
  <c r="BC40" i="1"/>
  <c r="BD40" i="1"/>
  <c r="BE40" i="1"/>
  <c r="BC41" i="1"/>
  <c r="BD41" i="1"/>
  <c r="BE41" i="1"/>
  <c r="BC42" i="1"/>
  <c r="BD42" i="1"/>
  <c r="BE42" i="1"/>
  <c r="BC43" i="1"/>
  <c r="BD43" i="1"/>
  <c r="BE43" i="1"/>
  <c r="BC44" i="1"/>
  <c r="BD44" i="1"/>
  <c r="BE44" i="1"/>
  <c r="BC45" i="1"/>
  <c r="BD45" i="1"/>
  <c r="BE45" i="1"/>
  <c r="BC46" i="1"/>
  <c r="BD46" i="1"/>
  <c r="BE46" i="1"/>
  <c r="BC47" i="1"/>
  <c r="BD47" i="1"/>
  <c r="BE47" i="1"/>
  <c r="BC48" i="1"/>
  <c r="BD48" i="1"/>
  <c r="BE48" i="1"/>
  <c r="BC49" i="1"/>
  <c r="BD49" i="1"/>
  <c r="BE49" i="1"/>
  <c r="BC50" i="1"/>
  <c r="BD50" i="1"/>
  <c r="BE50" i="1"/>
  <c r="BC51" i="1"/>
  <c r="BD51" i="1"/>
  <c r="BE51" i="1"/>
  <c r="BC52" i="1"/>
  <c r="BD52" i="1"/>
  <c r="BE52" i="1"/>
  <c r="BC53" i="1"/>
  <c r="BD53" i="1"/>
  <c r="BE53" i="1"/>
  <c r="BC54" i="1"/>
  <c r="BD54" i="1"/>
  <c r="BE54" i="1"/>
  <c r="BC55" i="1"/>
  <c r="BD55" i="1"/>
  <c r="BE55" i="1"/>
  <c r="BC56" i="1"/>
  <c r="BD56" i="1"/>
  <c r="BE56" i="1"/>
  <c r="BC57" i="1"/>
  <c r="BD57" i="1"/>
  <c r="BE57" i="1"/>
  <c r="BC58" i="1"/>
  <c r="BD58" i="1"/>
  <c r="BE58" i="1"/>
  <c r="BC59" i="1"/>
  <c r="BD59" i="1"/>
  <c r="BE59" i="1"/>
  <c r="BC60" i="1"/>
  <c r="BD60" i="1"/>
  <c r="BE60" i="1"/>
  <c r="BC61" i="1"/>
  <c r="BD61" i="1"/>
  <c r="BE61" i="1"/>
  <c r="BC62" i="1"/>
  <c r="BD62" i="1"/>
  <c r="BE62" i="1"/>
  <c r="BC63" i="1"/>
  <c r="BD63" i="1"/>
  <c r="BE63" i="1"/>
  <c r="BC64" i="1"/>
  <c r="BD64" i="1"/>
  <c r="BE64" i="1"/>
  <c r="BC65" i="1"/>
  <c r="BD65" i="1"/>
  <c r="BE65" i="1"/>
  <c r="BC66" i="1"/>
  <c r="BD66" i="1"/>
  <c r="BE66" i="1"/>
  <c r="BC67" i="1"/>
  <c r="BD67" i="1"/>
  <c r="BE67" i="1"/>
  <c r="BC68" i="1"/>
  <c r="BD68" i="1"/>
  <c r="BE68" i="1"/>
  <c r="BC69" i="1"/>
  <c r="BD69" i="1"/>
  <c r="BE69" i="1"/>
  <c r="BC70" i="1"/>
  <c r="BD70" i="1"/>
  <c r="BE70" i="1"/>
  <c r="BC71" i="1"/>
  <c r="BD71" i="1"/>
  <c r="BE71" i="1"/>
  <c r="BC72" i="1"/>
  <c r="BD72" i="1"/>
  <c r="BE72" i="1"/>
  <c r="BC73" i="1"/>
  <c r="BD73" i="1"/>
  <c r="BE73" i="1"/>
  <c r="BC74" i="1"/>
  <c r="BD74" i="1"/>
  <c r="BE74" i="1"/>
  <c r="BC75" i="1"/>
  <c r="BD75" i="1"/>
  <c r="BE75" i="1"/>
  <c r="BC76" i="1"/>
  <c r="BD76" i="1"/>
  <c r="BE76" i="1"/>
  <c r="BC77" i="1"/>
  <c r="BD77" i="1"/>
  <c r="BE77" i="1"/>
  <c r="BC78" i="1"/>
  <c r="BD78" i="1"/>
  <c r="BE78" i="1"/>
  <c r="BC79" i="1"/>
  <c r="BD79" i="1"/>
  <c r="BE79" i="1"/>
  <c r="BC80" i="1"/>
  <c r="BD80" i="1"/>
  <c r="BE80" i="1"/>
  <c r="BC81" i="1"/>
  <c r="BD81" i="1"/>
  <c r="BE81" i="1"/>
  <c r="BC82" i="1"/>
  <c r="BD82" i="1"/>
  <c r="BE82" i="1"/>
  <c r="BC83" i="1"/>
  <c r="BD83" i="1"/>
  <c r="BE83" i="1"/>
  <c r="BC84" i="1"/>
  <c r="BD84" i="1"/>
  <c r="BE84" i="1"/>
  <c r="BC85" i="1"/>
  <c r="BD85" i="1"/>
  <c r="BE85" i="1"/>
  <c r="BC86" i="1"/>
  <c r="BD86" i="1"/>
  <c r="BE86" i="1"/>
  <c r="BC87" i="1"/>
  <c r="BD87" i="1"/>
  <c r="BE87" i="1"/>
  <c r="BC88" i="1"/>
  <c r="BD88" i="1"/>
  <c r="BE88" i="1"/>
  <c r="BC89" i="1"/>
  <c r="BD89" i="1"/>
  <c r="BE89" i="1"/>
  <c r="BC90" i="1"/>
  <c r="BD90" i="1"/>
  <c r="BE90" i="1"/>
  <c r="BC91" i="1"/>
  <c r="BD91" i="1"/>
  <c r="BE91" i="1"/>
  <c r="BC92" i="1"/>
  <c r="BD92" i="1"/>
  <c r="BE92" i="1"/>
  <c r="BC93" i="1"/>
  <c r="BD93" i="1"/>
  <c r="BE93" i="1"/>
  <c r="BC94" i="1"/>
  <c r="BD94" i="1"/>
  <c r="BE94" i="1"/>
  <c r="BC95" i="1"/>
  <c r="BD95" i="1"/>
  <c r="BE95" i="1"/>
  <c r="BC96" i="1"/>
  <c r="BD96" i="1"/>
  <c r="BE96" i="1"/>
  <c r="BC97" i="1"/>
  <c r="BD97" i="1"/>
  <c r="BE97" i="1"/>
  <c r="BC98" i="1"/>
  <c r="BD98" i="1"/>
  <c r="BE98" i="1"/>
  <c r="BC99" i="1"/>
  <c r="BD99" i="1"/>
  <c r="BE99" i="1"/>
  <c r="BC100" i="1"/>
  <c r="BD100" i="1"/>
  <c r="BE100" i="1"/>
  <c r="BC101" i="1"/>
  <c r="BD101" i="1"/>
  <c r="BE101" i="1"/>
  <c r="BC102" i="1"/>
  <c r="BD102" i="1"/>
  <c r="BE102" i="1"/>
  <c r="BC103" i="1"/>
  <c r="BD103" i="1"/>
  <c r="BE103" i="1"/>
  <c r="BC104" i="1"/>
  <c r="BD104" i="1"/>
  <c r="BE104" i="1"/>
  <c r="BC105" i="1"/>
  <c r="BD105" i="1"/>
  <c r="BE105" i="1"/>
  <c r="BC106" i="1"/>
  <c r="BD106" i="1"/>
  <c r="BE106" i="1"/>
  <c r="BC107" i="1"/>
  <c r="BD107" i="1"/>
  <c r="BE107" i="1"/>
  <c r="BC108" i="1"/>
  <c r="BD108" i="1"/>
  <c r="BE108" i="1"/>
  <c r="BC109" i="1"/>
  <c r="BD109" i="1"/>
  <c r="BE109" i="1"/>
  <c r="BC110" i="1"/>
  <c r="BD110" i="1"/>
  <c r="BE110" i="1"/>
  <c r="BE11" i="1"/>
  <c r="BD11" i="1"/>
  <c r="BC11" i="1"/>
  <c r="AT12" i="1"/>
  <c r="AV12" i="1"/>
  <c r="AW12" i="1"/>
  <c r="AT13" i="1"/>
  <c r="AV13" i="1"/>
  <c r="AW13" i="1"/>
  <c r="AT14" i="1"/>
  <c r="AU14" i="1"/>
  <c r="AV14" i="1"/>
  <c r="AW14" i="1"/>
  <c r="AT15" i="1"/>
  <c r="AU15" i="1"/>
  <c r="AV15" i="1"/>
  <c r="AW15" i="1"/>
  <c r="AT16" i="1"/>
  <c r="AU16" i="1"/>
  <c r="AV16" i="1"/>
  <c r="AW16" i="1"/>
  <c r="AT17" i="1"/>
  <c r="AU17" i="1"/>
  <c r="AV17" i="1"/>
  <c r="AW17" i="1"/>
  <c r="AT18" i="1"/>
  <c r="AU18" i="1"/>
  <c r="AV18" i="1"/>
  <c r="AW18" i="1"/>
  <c r="AT19" i="1"/>
  <c r="AU19" i="1"/>
  <c r="AV19" i="1"/>
  <c r="AW19" i="1"/>
  <c r="AT20" i="1"/>
  <c r="AU20" i="1"/>
  <c r="AV20" i="1"/>
  <c r="AW20" i="1"/>
  <c r="AT21" i="1"/>
  <c r="AU21" i="1"/>
  <c r="AV21" i="1"/>
  <c r="AW21" i="1"/>
  <c r="AT22" i="1"/>
  <c r="AU22" i="1"/>
  <c r="AV22" i="1"/>
  <c r="AW22" i="1"/>
  <c r="AT23" i="1"/>
  <c r="AU23" i="1"/>
  <c r="AV23" i="1"/>
  <c r="AW23" i="1"/>
  <c r="AT24" i="1"/>
  <c r="AU24" i="1"/>
  <c r="AV24" i="1"/>
  <c r="AW24" i="1"/>
  <c r="AT25" i="1"/>
  <c r="AU25" i="1"/>
  <c r="AV25" i="1"/>
  <c r="AW25" i="1"/>
  <c r="AT26" i="1"/>
  <c r="AU26" i="1"/>
  <c r="AV26" i="1"/>
  <c r="AW26" i="1"/>
  <c r="AT27" i="1"/>
  <c r="AU27" i="1"/>
  <c r="AV27" i="1"/>
  <c r="AW27" i="1"/>
  <c r="AT28" i="1"/>
  <c r="AU28" i="1"/>
  <c r="AV28" i="1"/>
  <c r="AW28" i="1"/>
  <c r="AT29" i="1"/>
  <c r="AU29" i="1"/>
  <c r="AV29" i="1"/>
  <c r="AW29" i="1"/>
  <c r="AT30" i="1"/>
  <c r="AU30" i="1"/>
  <c r="AV30" i="1"/>
  <c r="AW30" i="1"/>
  <c r="AT31" i="1"/>
  <c r="AU31" i="1"/>
  <c r="AV31" i="1"/>
  <c r="AW31" i="1"/>
  <c r="AT32" i="1"/>
  <c r="AU32" i="1"/>
  <c r="AV32" i="1"/>
  <c r="AW32" i="1"/>
  <c r="AT33" i="1"/>
  <c r="AU33" i="1"/>
  <c r="AV33" i="1"/>
  <c r="AW33" i="1"/>
  <c r="AT34" i="1"/>
  <c r="AU34" i="1"/>
  <c r="AV34" i="1"/>
  <c r="AW34" i="1"/>
  <c r="AT35" i="1"/>
  <c r="AU35" i="1"/>
  <c r="AV35" i="1"/>
  <c r="AW35" i="1"/>
  <c r="AT36" i="1"/>
  <c r="AU36" i="1"/>
  <c r="AV36" i="1"/>
  <c r="AW36" i="1"/>
  <c r="AT37" i="1"/>
  <c r="AU37" i="1"/>
  <c r="AV37" i="1"/>
  <c r="AW37" i="1"/>
  <c r="AT38" i="1"/>
  <c r="AU38" i="1"/>
  <c r="AV38" i="1"/>
  <c r="AW38" i="1"/>
  <c r="AT39" i="1"/>
  <c r="AU39" i="1"/>
  <c r="AV39" i="1"/>
  <c r="AW39" i="1"/>
  <c r="AT40" i="1"/>
  <c r="AU40" i="1"/>
  <c r="AV40" i="1"/>
  <c r="AW40" i="1"/>
  <c r="AT41" i="1"/>
  <c r="AU41" i="1"/>
  <c r="AV41" i="1"/>
  <c r="AW41" i="1"/>
  <c r="AT42" i="1"/>
  <c r="AU42" i="1"/>
  <c r="AV42" i="1"/>
  <c r="AW42" i="1"/>
  <c r="AT43" i="1"/>
  <c r="AU43" i="1"/>
  <c r="AV43" i="1"/>
  <c r="AW43" i="1"/>
  <c r="AT44" i="1"/>
  <c r="AU44" i="1"/>
  <c r="AV44" i="1"/>
  <c r="AW44" i="1"/>
  <c r="AT45" i="1"/>
  <c r="AU45" i="1"/>
  <c r="AV45" i="1"/>
  <c r="AW45" i="1"/>
  <c r="AT46" i="1"/>
  <c r="AU46" i="1"/>
  <c r="AV46" i="1"/>
  <c r="AW46" i="1"/>
  <c r="AT47" i="1"/>
  <c r="AU47" i="1"/>
  <c r="AV47" i="1"/>
  <c r="AW47" i="1"/>
  <c r="AT48" i="1"/>
  <c r="AU48" i="1"/>
  <c r="AV48" i="1"/>
  <c r="AW48" i="1"/>
  <c r="AT49" i="1"/>
  <c r="AU49" i="1"/>
  <c r="AV49" i="1"/>
  <c r="AW49" i="1"/>
  <c r="AT50" i="1"/>
  <c r="AU50" i="1"/>
  <c r="AV50" i="1"/>
  <c r="AW50" i="1"/>
  <c r="AT51" i="1"/>
  <c r="AU51" i="1"/>
  <c r="AV51" i="1"/>
  <c r="AW51" i="1"/>
  <c r="AT52" i="1"/>
  <c r="AU52" i="1"/>
  <c r="AV52" i="1"/>
  <c r="AW52" i="1"/>
  <c r="AT53" i="1"/>
  <c r="AU53" i="1"/>
  <c r="AV53" i="1"/>
  <c r="AW53" i="1"/>
  <c r="AT54" i="1"/>
  <c r="AU54" i="1"/>
  <c r="AV54" i="1"/>
  <c r="AW54" i="1"/>
  <c r="AT55" i="1"/>
  <c r="AU55" i="1"/>
  <c r="AV55" i="1"/>
  <c r="AW55" i="1"/>
  <c r="AT56" i="1"/>
  <c r="AU56" i="1"/>
  <c r="AV56" i="1"/>
  <c r="AW56" i="1"/>
  <c r="AT57" i="1"/>
  <c r="AU57" i="1"/>
  <c r="AV57" i="1"/>
  <c r="AW57" i="1"/>
  <c r="AT58" i="1"/>
  <c r="AU58" i="1"/>
  <c r="AV58" i="1"/>
  <c r="AW58" i="1"/>
  <c r="AT59" i="1"/>
  <c r="AU59" i="1"/>
  <c r="AV59" i="1"/>
  <c r="AW59" i="1"/>
  <c r="AT60" i="1"/>
  <c r="AU60" i="1"/>
  <c r="AV60" i="1"/>
  <c r="AW60" i="1"/>
  <c r="AT61" i="1"/>
  <c r="AU61" i="1"/>
  <c r="AV61" i="1"/>
  <c r="AW61" i="1"/>
  <c r="AT62" i="1"/>
  <c r="AU62" i="1"/>
  <c r="AV62" i="1"/>
  <c r="AW62" i="1"/>
  <c r="AT63" i="1"/>
  <c r="AU63" i="1"/>
  <c r="AV63" i="1"/>
  <c r="AW63" i="1"/>
  <c r="AT64" i="1"/>
  <c r="AU64" i="1"/>
  <c r="AV64" i="1"/>
  <c r="AW64" i="1"/>
  <c r="AT65" i="1"/>
  <c r="AU65" i="1"/>
  <c r="AV65" i="1"/>
  <c r="AW65" i="1"/>
  <c r="AT66" i="1"/>
  <c r="AU66" i="1"/>
  <c r="AV66" i="1"/>
  <c r="AW66" i="1"/>
  <c r="AT67" i="1"/>
  <c r="AU67" i="1"/>
  <c r="AV67" i="1"/>
  <c r="AW67" i="1"/>
  <c r="AT68" i="1"/>
  <c r="AU68" i="1"/>
  <c r="AV68" i="1"/>
  <c r="AW68" i="1"/>
  <c r="AT69" i="1"/>
  <c r="AU69" i="1"/>
  <c r="AV69" i="1"/>
  <c r="AW69" i="1"/>
  <c r="AT70" i="1"/>
  <c r="AU70" i="1"/>
  <c r="AV70" i="1"/>
  <c r="AW70" i="1"/>
  <c r="AT71" i="1"/>
  <c r="AU71" i="1"/>
  <c r="AV71" i="1"/>
  <c r="AW71" i="1"/>
  <c r="AT72" i="1"/>
  <c r="AU72" i="1"/>
  <c r="AV72" i="1"/>
  <c r="AW72" i="1"/>
  <c r="AT73" i="1"/>
  <c r="AU73" i="1"/>
  <c r="AV73" i="1"/>
  <c r="AW73" i="1"/>
  <c r="AT74" i="1"/>
  <c r="AU74" i="1"/>
  <c r="AV74" i="1"/>
  <c r="AW74" i="1"/>
  <c r="AT75" i="1"/>
  <c r="AU75" i="1"/>
  <c r="AV75" i="1"/>
  <c r="AW75" i="1"/>
  <c r="AT76" i="1"/>
  <c r="AU76" i="1"/>
  <c r="AV76" i="1"/>
  <c r="AW76" i="1"/>
  <c r="AT77" i="1"/>
  <c r="AU77" i="1"/>
  <c r="AV77" i="1"/>
  <c r="AW77" i="1"/>
  <c r="AT78" i="1"/>
  <c r="AU78" i="1"/>
  <c r="AV78" i="1"/>
  <c r="AW78" i="1"/>
  <c r="AT79" i="1"/>
  <c r="AU79" i="1"/>
  <c r="AV79" i="1"/>
  <c r="AW79" i="1"/>
  <c r="AT80" i="1"/>
  <c r="AU80" i="1"/>
  <c r="AV80" i="1"/>
  <c r="AW80" i="1"/>
  <c r="AT81" i="1"/>
  <c r="AU81" i="1"/>
  <c r="AV81" i="1"/>
  <c r="AW81" i="1"/>
  <c r="AT82" i="1"/>
  <c r="AU82" i="1"/>
  <c r="AV82" i="1"/>
  <c r="AW82" i="1"/>
  <c r="AT83" i="1"/>
  <c r="AU83" i="1"/>
  <c r="AV83" i="1"/>
  <c r="AW83" i="1"/>
  <c r="AT84" i="1"/>
  <c r="AU84" i="1"/>
  <c r="AV84" i="1"/>
  <c r="AW84" i="1"/>
  <c r="AT85" i="1"/>
  <c r="AU85" i="1"/>
  <c r="AV85" i="1"/>
  <c r="AW85" i="1"/>
  <c r="AT86" i="1"/>
  <c r="AU86" i="1"/>
  <c r="AV86" i="1"/>
  <c r="AW86" i="1"/>
  <c r="AT87" i="1"/>
  <c r="AU87" i="1"/>
  <c r="AV87" i="1"/>
  <c r="AW87" i="1"/>
  <c r="AT88" i="1"/>
  <c r="AU88" i="1"/>
  <c r="AV88" i="1"/>
  <c r="AW88" i="1"/>
  <c r="AT89" i="1"/>
  <c r="AU89" i="1"/>
  <c r="AV89" i="1"/>
  <c r="AW89" i="1"/>
  <c r="AT90" i="1"/>
  <c r="AU90" i="1"/>
  <c r="AV90" i="1"/>
  <c r="AW90" i="1"/>
  <c r="AT91" i="1"/>
  <c r="AU91" i="1"/>
  <c r="AV91" i="1"/>
  <c r="AW91" i="1"/>
  <c r="AT92" i="1"/>
  <c r="AU92" i="1"/>
  <c r="AV92" i="1"/>
  <c r="AW92" i="1"/>
  <c r="AT93" i="1"/>
  <c r="AU93" i="1"/>
  <c r="AV93" i="1"/>
  <c r="AW93" i="1"/>
  <c r="AT94" i="1"/>
  <c r="AU94" i="1"/>
  <c r="AV94" i="1"/>
  <c r="AW94" i="1"/>
  <c r="AT95" i="1"/>
  <c r="AU95" i="1"/>
  <c r="AV95" i="1"/>
  <c r="AW95" i="1"/>
  <c r="AT96" i="1"/>
  <c r="AU96" i="1"/>
  <c r="AV96" i="1"/>
  <c r="AW96" i="1"/>
  <c r="AT97" i="1"/>
  <c r="AU97" i="1"/>
  <c r="AV97" i="1"/>
  <c r="AW97" i="1"/>
  <c r="AT98" i="1"/>
  <c r="AU98" i="1"/>
  <c r="AV98" i="1"/>
  <c r="AW98" i="1"/>
  <c r="AT99" i="1"/>
  <c r="AU99" i="1"/>
  <c r="AV99" i="1"/>
  <c r="AW99" i="1"/>
  <c r="AT100" i="1"/>
  <c r="AU100" i="1"/>
  <c r="AV100" i="1"/>
  <c r="AW100" i="1"/>
  <c r="AT101" i="1"/>
  <c r="AU101" i="1"/>
  <c r="AV101" i="1"/>
  <c r="AW101" i="1"/>
  <c r="AT102" i="1"/>
  <c r="AU102" i="1"/>
  <c r="AV102" i="1"/>
  <c r="AW102" i="1"/>
  <c r="AT103" i="1"/>
  <c r="AU103" i="1"/>
  <c r="AV103" i="1"/>
  <c r="AW103" i="1"/>
  <c r="AT104" i="1"/>
  <c r="AU104" i="1"/>
  <c r="AV104" i="1"/>
  <c r="AW104" i="1"/>
  <c r="AT105" i="1"/>
  <c r="AU105" i="1"/>
  <c r="AV105" i="1"/>
  <c r="AW105" i="1"/>
  <c r="AT106" i="1"/>
  <c r="AU106" i="1"/>
  <c r="AV106" i="1"/>
  <c r="AW106" i="1"/>
  <c r="AT107" i="1"/>
  <c r="AU107" i="1"/>
  <c r="AV107" i="1"/>
  <c r="AW107" i="1"/>
  <c r="AT108" i="1"/>
  <c r="AU108" i="1"/>
  <c r="AV108" i="1"/>
  <c r="AW108" i="1"/>
  <c r="AT109" i="1"/>
  <c r="AU109" i="1"/>
  <c r="AV109" i="1"/>
  <c r="AW109" i="1"/>
  <c r="AT110" i="1"/>
  <c r="AU110" i="1"/>
  <c r="AV110" i="1"/>
  <c r="AW110" i="1"/>
  <c r="AW11" i="1"/>
  <c r="AV11" i="1"/>
  <c r="AT11" i="1"/>
  <c r="E5" i="5"/>
  <c r="E7" i="5"/>
  <c r="F12" i="5"/>
  <c r="F29" i="5"/>
  <c r="D59" i="5"/>
  <c r="DJ13" i="1"/>
  <c r="AU11" i="1"/>
  <c r="D29" i="5"/>
  <c r="A3" i="5"/>
  <c r="A1" i="1"/>
  <c r="A4" i="5"/>
  <c r="A2" i="1" s="1"/>
  <c r="D12" i="5"/>
  <c r="D18" i="5"/>
  <c r="D19" i="5"/>
  <c r="D20" i="5"/>
  <c r="D21" i="5"/>
  <c r="D22" i="5"/>
  <c r="D23" i="5"/>
  <c r="D115" i="5"/>
  <c r="D116" i="5"/>
  <c r="D117" i="5"/>
  <c r="D1" i="1"/>
  <c r="I1" i="1"/>
  <c r="AT9" i="1"/>
  <c r="AU9" i="1"/>
  <c r="AV9" i="1"/>
  <c r="AW9" i="1"/>
  <c r="AZ9" i="1"/>
  <c r="BA10" i="1"/>
  <c r="BB10" i="1"/>
  <c r="BC9" i="1"/>
  <c r="BD9" i="1"/>
  <c r="BE9" i="1"/>
  <c r="BF9" i="1"/>
  <c r="BG9" i="1"/>
  <c r="BK9" i="1"/>
  <c r="BN10" i="1"/>
  <c r="BP10" i="1"/>
  <c r="CI10" i="1"/>
  <c r="D72" i="5"/>
  <c r="D35" i="5"/>
  <c r="D83" i="5"/>
  <c r="D37" i="5"/>
  <c r="D67" i="5"/>
  <c r="AU13" i="1"/>
  <c r="D93" i="5"/>
  <c r="D49" i="5"/>
  <c r="D77" i="5"/>
  <c r="F6" i="5"/>
  <c r="D82" i="5"/>
  <c r="D84" i="5"/>
  <c r="D68" i="5"/>
  <c r="D36" i="5"/>
  <c r="D109" i="5"/>
  <c r="D100" i="5"/>
  <c r="D45" i="5"/>
  <c r="D66" i="5"/>
  <c r="D69" i="5"/>
  <c r="D61" i="5"/>
  <c r="D81" i="5"/>
  <c r="D99" i="5"/>
  <c r="D51" i="5"/>
  <c r="D52" i="5"/>
  <c r="D34" i="5"/>
  <c r="AU12" i="1"/>
  <c r="DN59" i="1"/>
  <c r="DL15" i="1"/>
  <c r="DP15" i="1"/>
  <c r="DL19" i="1"/>
  <c r="DL31" i="1"/>
  <c r="DO35" i="1"/>
  <c r="DP27" i="1"/>
  <c r="DM55" i="1"/>
  <c r="DM99" i="1"/>
  <c r="DM19" i="1"/>
  <c r="DM79" i="1"/>
  <c r="DP91" i="1" l="1"/>
  <c r="DM91" i="1"/>
  <c r="DM103" i="1"/>
  <c r="DL47" i="1"/>
  <c r="DL39" i="1"/>
  <c r="DL79" i="1"/>
  <c r="DO19" i="1"/>
  <c r="DN11" i="1"/>
  <c r="DM23" i="1"/>
  <c r="DP39" i="1"/>
  <c r="DL103" i="1"/>
  <c r="DL89" i="1"/>
  <c r="DO105" i="1"/>
  <c r="DL88" i="1"/>
  <c r="DN24" i="1"/>
  <c r="DL36" i="1"/>
  <c r="DO16" i="1"/>
  <c r="DL80" i="1"/>
  <c r="DN64" i="1"/>
  <c r="DN68" i="1"/>
  <c r="DM12" i="1"/>
  <c r="DN36" i="1"/>
  <c r="DL76" i="1"/>
  <c r="DM32" i="1"/>
  <c r="DL24" i="1"/>
  <c r="DP100" i="1"/>
  <c r="DM28" i="1"/>
  <c r="DO68" i="1"/>
  <c r="DM36" i="1"/>
  <c r="DN100" i="1"/>
  <c r="DO12" i="1"/>
  <c r="DN38" i="1"/>
  <c r="DL86" i="1"/>
  <c r="DN101" i="1"/>
  <c r="DM86" i="1"/>
  <c r="DM50" i="1"/>
  <c r="DO62" i="1"/>
  <c r="DN89" i="1"/>
  <c r="DP78" i="1"/>
  <c r="DL78" i="1"/>
  <c r="DL46" i="1"/>
  <c r="DM46" i="1"/>
  <c r="DP58" i="1"/>
  <c r="DL85" i="1"/>
  <c r="DO70" i="1"/>
  <c r="DP50" i="1"/>
  <c r="DL42" i="1"/>
  <c r="DL54" i="1"/>
  <c r="DM100" i="1"/>
  <c r="DP84" i="1"/>
  <c r="DL100" i="1"/>
  <c r="DO88" i="1"/>
  <c r="DM96" i="1"/>
  <c r="DP68" i="1"/>
  <c r="DP80" i="1"/>
  <c r="DL32" i="1"/>
  <c r="DN28" i="1"/>
  <c r="DL68" i="1"/>
  <c r="DP32" i="1"/>
  <c r="DN20" i="1"/>
  <c r="DP107" i="1"/>
  <c r="DO23" i="1"/>
  <c r="DN15" i="1"/>
  <c r="DO96" i="1"/>
  <c r="DP47" i="1"/>
  <c r="DO107" i="1"/>
  <c r="DO31" i="1"/>
  <c r="DM39" i="1"/>
  <c r="DO104" i="1"/>
  <c r="DP76" i="1"/>
  <c r="DP28" i="1"/>
  <c r="DM84" i="1"/>
  <c r="DN103" i="1"/>
  <c r="DL28" i="1"/>
  <c r="DM15" i="1"/>
  <c r="DP19" i="1"/>
  <c r="DL27" i="1"/>
  <c r="DL43" i="1"/>
  <c r="DO103" i="1"/>
  <c r="DM54" i="1"/>
  <c r="DO54" i="1"/>
  <c r="DN86" i="1"/>
  <c r="DP17" i="1"/>
  <c r="DP13" i="1"/>
  <c r="DP65" i="1"/>
  <c r="DP81" i="1"/>
  <c r="DL105" i="1"/>
  <c r="DL81" i="1"/>
  <c r="DN81" i="1"/>
  <c r="DM81" i="1"/>
  <c r="DL97" i="1"/>
  <c r="DN62" i="1"/>
  <c r="DL106" i="1"/>
  <c r="DP62" i="1"/>
  <c r="DP54" i="1"/>
  <c r="DM62" i="1"/>
  <c r="DM58" i="1"/>
  <c r="DN78" i="1"/>
  <c r="DM94" i="1"/>
  <c r="DN50" i="1"/>
  <c r="DN90" i="1"/>
  <c r="DP102" i="1"/>
  <c r="DL58" i="1"/>
  <c r="DO86" i="1"/>
  <c r="DN58" i="1"/>
  <c r="DL50" i="1"/>
  <c r="DN46" i="1"/>
  <c r="DM78" i="1"/>
  <c r="DM104" i="1"/>
  <c r="DL96" i="1"/>
  <c r="DM24" i="1"/>
  <c r="DO36" i="1"/>
  <c r="DP24" i="1"/>
  <c r="DN32" i="1"/>
  <c r="DN96" i="1"/>
  <c r="DP92" i="1"/>
  <c r="DO92" i="1"/>
  <c r="DM67" i="1"/>
  <c r="DL71" i="1"/>
  <c r="DO79" i="1"/>
  <c r="DN39" i="1"/>
  <c r="DP89" i="1"/>
  <c r="DM89" i="1"/>
  <c r="DP97" i="1"/>
  <c r="DO94" i="1"/>
  <c r="DP49" i="1"/>
  <c r="DM108" i="1"/>
  <c r="DM101" i="1"/>
  <c r="DN104" i="1"/>
  <c r="DN94" i="1"/>
  <c r="DL73" i="1"/>
  <c r="DL101" i="1"/>
  <c r="DP108" i="1"/>
  <c r="DL104" i="1"/>
  <c r="DM87" i="1"/>
  <c r="DO77" i="1"/>
  <c r="DL94" i="1"/>
  <c r="DO69" i="1"/>
  <c r="DO101" i="1"/>
  <c r="DL69" i="1"/>
  <c r="DM65" i="1"/>
  <c r="DO52" i="1"/>
  <c r="DM71" i="1"/>
  <c r="DN65" i="1"/>
  <c r="DP25" i="1"/>
  <c r="DM45" i="1"/>
  <c r="DO13" i="1"/>
  <c r="B72" i="1"/>
  <c r="DP22" i="1"/>
  <c r="DN37" i="1"/>
  <c r="DN53" i="1"/>
  <c r="DM37" i="1"/>
  <c r="DL110" i="1"/>
  <c r="DP34" i="1"/>
  <c r="DL29" i="1"/>
  <c r="DM17" i="1"/>
  <c r="DP69" i="1"/>
  <c r="B108" i="1"/>
  <c r="B29" i="1"/>
  <c r="B69" i="1"/>
  <c r="DM11" i="1"/>
  <c r="DL64" i="1"/>
  <c r="DO45" i="1"/>
  <c r="DP70" i="1"/>
  <c r="B100" i="1"/>
  <c r="B26" i="1"/>
  <c r="B13" i="1"/>
  <c r="DO65" i="1"/>
  <c r="DM41" i="1"/>
  <c r="DN73" i="1"/>
  <c r="B106" i="1"/>
  <c r="B84" i="1"/>
  <c r="B80" i="1"/>
  <c r="B60" i="1"/>
  <c r="B49" i="1"/>
  <c r="B18" i="1"/>
  <c r="DO11" i="1"/>
  <c r="DP11" i="1"/>
  <c r="DP40" i="1"/>
  <c r="DM64" i="1"/>
  <c r="DP57" i="1"/>
  <c r="DL13" i="1"/>
  <c r="DO21" i="1"/>
  <c r="DN70" i="1"/>
  <c r="DP30" i="1"/>
  <c r="DL70" i="1"/>
  <c r="DO73" i="1"/>
  <c r="DM21" i="1"/>
  <c r="B93" i="1"/>
  <c r="B89" i="1"/>
  <c r="B51" i="1"/>
  <c r="B41" i="1"/>
  <c r="DP64" i="1"/>
  <c r="DN41" i="1"/>
  <c r="DM57" i="1"/>
  <c r="DP66" i="1"/>
  <c r="DM13" i="1"/>
  <c r="B87" i="1"/>
  <c r="B59" i="1"/>
  <c r="DM73" i="1"/>
  <c r="DO99" i="1"/>
  <c r="DN99" i="1"/>
  <c r="DM93" i="1"/>
  <c r="DP93" i="1"/>
  <c r="DN75" i="1"/>
  <c r="DP75" i="1"/>
  <c r="DM75" i="1"/>
  <c r="DP72" i="1"/>
  <c r="DO72" i="1"/>
  <c r="DO63" i="1"/>
  <c r="DM63" i="1"/>
  <c r="DM60" i="1"/>
  <c r="DO60" i="1"/>
  <c r="DN52" i="1"/>
  <c r="DL52" i="1"/>
  <c r="DO48" i="1"/>
  <c r="DL48" i="1"/>
  <c r="DP48" i="1"/>
  <c r="DN48" i="1"/>
  <c r="DO26" i="1"/>
  <c r="DM26" i="1"/>
  <c r="DL40" i="1"/>
  <c r="DM48" i="1"/>
  <c r="DM52" i="1"/>
  <c r="DP99" i="1"/>
  <c r="DP87" i="1"/>
  <c r="DP63" i="1"/>
  <c r="DM18" i="1"/>
  <c r="B48" i="1"/>
  <c r="B36" i="1"/>
  <c r="B27" i="1"/>
  <c r="DL109" i="1"/>
  <c r="DN109" i="1"/>
  <c r="DM95" i="1"/>
  <c r="DL95" i="1"/>
  <c r="DL74" i="1"/>
  <c r="DP74" i="1"/>
  <c r="DM59" i="1"/>
  <c r="DL59" i="1"/>
  <c r="DN55" i="1"/>
  <c r="DO55" i="1"/>
  <c r="DO51" i="1"/>
  <c r="DP51" i="1"/>
  <c r="DO47" i="1"/>
  <c r="DM47" i="1"/>
  <c r="DL92" i="1"/>
  <c r="DO80" i="1"/>
  <c r="DP55" i="1"/>
  <c r="DM43" i="1"/>
  <c r="DN83" i="1"/>
  <c r="DP95" i="1"/>
  <c r="DP43" i="1"/>
  <c r="DN80" i="1"/>
  <c r="DO74" i="1"/>
  <c r="DP18" i="1"/>
  <c r="DN30" i="1"/>
  <c r="DL108" i="1"/>
  <c r="DO108" i="1"/>
  <c r="DO91" i="1"/>
  <c r="DL91" i="1"/>
  <c r="DP88" i="1"/>
  <c r="DM88" i="1"/>
  <c r="DP85" i="1"/>
  <c r="DO82" i="1"/>
  <c r="DL82" i="1"/>
  <c r="DP82" i="1"/>
  <c r="DM82" i="1"/>
  <c r="DN79" i="1"/>
  <c r="DM77" i="1"/>
  <c r="DN77" i="1"/>
  <c r="DL77" i="1"/>
  <c r="DO71" i="1"/>
  <c r="DN71" i="1"/>
  <c r="DN42" i="1"/>
  <c r="DO42" i="1"/>
  <c r="DM42" i="1"/>
  <c r="DL38" i="1"/>
  <c r="DP38" i="1"/>
  <c r="DN35" i="1"/>
  <c r="DM35" i="1"/>
  <c r="DP35" i="1"/>
  <c r="DN31" i="1"/>
  <c r="DP31" i="1"/>
  <c r="DO20" i="1"/>
  <c r="DM20" i="1"/>
  <c r="DP20" i="1"/>
  <c r="DM16" i="1"/>
  <c r="DN16" i="1"/>
  <c r="DL16" i="1"/>
  <c r="DL12" i="1"/>
  <c r="DN12" i="1"/>
  <c r="DN84" i="1"/>
  <c r="DL84" i="1"/>
  <c r="DM66" i="1"/>
  <c r="DN66" i="1"/>
  <c r="DM56" i="1"/>
  <c r="DL56" i="1"/>
  <c r="DP44" i="1"/>
  <c r="DL44" i="1"/>
  <c r="DO33" i="1"/>
  <c r="DM33" i="1"/>
  <c r="DN33" i="1"/>
  <c r="DL14" i="1"/>
  <c r="DP14" i="1"/>
  <c r="DL99" i="1"/>
  <c r="DO93" i="1"/>
  <c r="DP26" i="1"/>
  <c r="DM106" i="1"/>
  <c r="B77" i="1"/>
  <c r="B44" i="1"/>
  <c r="B16" i="1"/>
  <c r="DP60" i="1"/>
  <c r="DM40" i="1"/>
  <c r="DP83" i="1"/>
  <c r="DO83" i="1"/>
  <c r="DM14" i="1"/>
  <c r="DL66" i="1"/>
  <c r="DP109" i="1"/>
  <c r="D40" i="5"/>
  <c r="D53" i="5"/>
  <c r="D107" i="5"/>
  <c r="D64" i="5"/>
  <c r="D91" i="5"/>
  <c r="D33" i="5"/>
  <c r="D43" i="5"/>
  <c r="D56" i="5"/>
  <c r="DJ14" i="1"/>
  <c r="D75" i="5"/>
  <c r="D80" i="5"/>
  <c r="D88" i="5"/>
  <c r="DN92" i="1"/>
  <c r="DL72" i="1"/>
  <c r="DM72" i="1"/>
  <c r="DO56" i="1"/>
  <c r="DM44" i="1"/>
  <c r="DO40" i="1"/>
  <c r="DN72" i="1"/>
  <c r="DP56" i="1"/>
  <c r="DN60" i="1"/>
  <c r="DO87" i="1"/>
  <c r="DN63" i="1"/>
  <c r="DM83" i="1"/>
  <c r="DL75" i="1"/>
  <c r="DO59" i="1"/>
  <c r="DO75" i="1"/>
  <c r="DN43" i="1"/>
  <c r="DO95" i="1"/>
  <c r="DN74" i="1"/>
  <c r="DN105" i="1"/>
  <c r="DP33" i="1"/>
  <c r="DM30" i="1"/>
  <c r="DO22" i="1"/>
  <c r="DN69" i="1"/>
  <c r="DL93" i="1"/>
  <c r="D96" i="5"/>
  <c r="D50" i="5"/>
  <c r="D85" i="5"/>
  <c r="D65" i="5"/>
  <c r="D48" i="5"/>
  <c r="D104" i="5"/>
  <c r="D101" i="5"/>
  <c r="D98" i="5"/>
  <c r="D97" i="5"/>
  <c r="D32" i="5"/>
  <c r="D5" i="5" s="1"/>
  <c r="DM107" i="1"/>
  <c r="DN107" i="1"/>
  <c r="DN93" i="1"/>
  <c r="DL90" i="1"/>
  <c r="DP90" i="1"/>
  <c r="DM90" i="1"/>
  <c r="DN87" i="1"/>
  <c r="DM76" i="1"/>
  <c r="DN76" i="1"/>
  <c r="DN67" i="1"/>
  <c r="DP67" i="1"/>
  <c r="DL67" i="1"/>
  <c r="DP61" i="1"/>
  <c r="DM61" i="1"/>
  <c r="DO41" i="1"/>
  <c r="DP41" i="1"/>
  <c r="DO37" i="1"/>
  <c r="DL37" i="1"/>
  <c r="DL34" i="1"/>
  <c r="DM34" i="1"/>
  <c r="DO30" i="1"/>
  <c r="DN27" i="1"/>
  <c r="DO27" i="1"/>
  <c r="B109" i="1"/>
  <c r="B107" i="1"/>
  <c r="B105" i="1"/>
  <c r="B104" i="1"/>
  <c r="B103" i="1"/>
  <c r="B102" i="1"/>
  <c r="B101" i="1"/>
  <c r="B99" i="1"/>
  <c r="B98" i="1"/>
  <c r="B97" i="1"/>
  <c r="B96" i="1"/>
  <c r="B95" i="1"/>
  <c r="B91" i="1"/>
  <c r="B90" i="1"/>
  <c r="B88" i="1"/>
  <c r="B85" i="1"/>
  <c r="B83" i="1"/>
  <c r="B82" i="1"/>
  <c r="B81" i="1"/>
  <c r="B79" i="1"/>
  <c r="B76" i="1"/>
  <c r="B75" i="1"/>
  <c r="B74" i="1"/>
  <c r="B73" i="1"/>
  <c r="B71" i="1"/>
  <c r="B70" i="1"/>
  <c r="B68" i="1"/>
  <c r="B67" i="1"/>
  <c r="B65" i="1"/>
  <c r="B64" i="1"/>
  <c r="B63" i="1"/>
  <c r="B61" i="1"/>
  <c r="B58" i="1"/>
  <c r="B57" i="1"/>
  <c r="B55" i="1"/>
  <c r="B54" i="1"/>
  <c r="B53" i="1"/>
  <c r="B52" i="1"/>
  <c r="B50" i="1"/>
  <c r="B47" i="1"/>
  <c r="B46" i="1"/>
  <c r="B45" i="1"/>
  <c r="B43" i="1"/>
  <c r="B40" i="1"/>
  <c r="B39" i="1"/>
  <c r="B38" i="1"/>
  <c r="B37" i="1"/>
  <c r="B35" i="1"/>
  <c r="B34" i="1"/>
  <c r="B33" i="1"/>
  <c r="B31" i="1"/>
  <c r="B30" i="1"/>
  <c r="B25" i="1"/>
  <c r="B24" i="1"/>
  <c r="B23" i="1"/>
  <c r="B21" i="1"/>
  <c r="B20" i="1"/>
  <c r="B19" i="1"/>
  <c r="B17" i="1"/>
  <c r="B15" i="1"/>
  <c r="B12" i="1"/>
  <c r="DO44" i="1"/>
  <c r="DO38" i="1"/>
  <c r="B11" i="1"/>
  <c r="B94" i="1"/>
  <c r="B92" i="1"/>
  <c r="B86" i="1"/>
  <c r="B78" i="1"/>
  <c r="B66" i="1"/>
  <c r="B62" i="1"/>
  <c r="B56" i="1"/>
  <c r="B42" i="1"/>
  <c r="B32" i="1"/>
  <c r="B28" i="1"/>
  <c r="B22" i="1"/>
  <c r="DO46" i="1"/>
  <c r="DN14" i="1"/>
  <c r="B110" i="1"/>
  <c r="DN34" i="1"/>
  <c r="B14" i="1"/>
  <c r="DM109" i="1"/>
  <c r="DO109" i="1"/>
  <c r="DO106" i="1"/>
  <c r="DP106" i="1"/>
  <c r="DN98" i="1"/>
  <c r="DO98" i="1"/>
  <c r="DP98" i="1"/>
  <c r="DM98" i="1"/>
  <c r="DL57" i="1"/>
  <c r="DO57" i="1"/>
  <c r="DN49" i="1"/>
  <c r="DL49" i="1"/>
  <c r="DO49" i="1"/>
  <c r="DN25" i="1"/>
  <c r="DM25" i="1"/>
  <c r="DL25" i="1"/>
  <c r="DO17" i="1"/>
  <c r="DN17" i="1"/>
  <c r="DO110" i="1"/>
  <c r="DM110" i="1"/>
  <c r="DP110" i="1"/>
  <c r="DP105" i="1"/>
  <c r="DN85" i="1"/>
  <c r="DM85" i="1"/>
  <c r="DN51" i="1"/>
  <c r="DL51" i="1"/>
  <c r="DL22" i="1"/>
  <c r="DM22" i="1"/>
  <c r="DN102" i="1"/>
  <c r="DL102" i="1"/>
  <c r="DM102" i="1"/>
  <c r="DM97" i="1"/>
  <c r="DN97" i="1"/>
  <c r="DL61" i="1"/>
  <c r="DN61" i="1"/>
  <c r="DO53" i="1"/>
  <c r="DM53" i="1"/>
  <c r="DP53" i="1"/>
  <c r="DN45" i="1"/>
  <c r="DL45" i="1"/>
  <c r="DN29" i="1"/>
  <c r="DM29" i="1"/>
  <c r="DP29" i="1"/>
  <c r="DN21" i="1"/>
  <c r="DL21" i="1"/>
  <c r="DL26" i="1"/>
  <c r="DN26" i="1"/>
  <c r="DN23" i="1"/>
  <c r="DL23" i="1"/>
  <c r="DN18" i="1"/>
  <c r="DO18" i="1"/>
  <c r="D3" i="1" l="1"/>
  <c r="D7" i="5" s="1"/>
  <c r="H3" i="1" s="1"/>
</calcChain>
</file>

<file path=xl/sharedStrings.xml><?xml version="1.0" encoding="utf-8"?>
<sst xmlns="http://schemas.openxmlformats.org/spreadsheetml/2006/main" count="594" uniqueCount="180">
  <si>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</si>
  <si>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</si>
  <si>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</si>
  <si>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</si>
  <si>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</si>
  <si>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</si>
  <si>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</si>
  <si>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</si>
  <si>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</si>
  <si>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</si>
  <si>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</si>
  <si>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</si>
  <si>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</si>
  <si>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</si>
  <si>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</si>
  <si>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</si>
  <si>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</si>
  <si>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</si>
  <si>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</si>
  <si>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</si>
  <si>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</si>
  <si>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</si>
  <si>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</si>
  <si>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</si>
  <si>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</si>
  <si>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</si>
  <si>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</si>
  <si>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</si>
  <si>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</si>
  <si>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</si>
  <si>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</si>
  <si>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</si>
  <si>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</si>
  <si>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</si>
  <si>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</si>
  <si>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</si>
  <si>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</si>
  <si>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</si>
  <si>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</si>
  <si>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</si>
  <si>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</si>
  <si>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</si>
  <si>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</si>
  <si>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</si>
  <si>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</si>
  <si>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</si>
  <si>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</si>
  <si>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</si>
  <si>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</si>
  <si>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</si>
  <si>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</si>
  <si>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</si>
  <si>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</si>
  <si>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</si>
  <si>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</si>
  <si>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</si>
  <si>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</si>
  <si>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</si>
  <si>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</si>
  <si>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</si>
  <si>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</si>
  <si>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</si>
  <si>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</si>
  <si>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</si>
  <si>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</si>
  <si>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</si>
  <si>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</si>
  <si>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</si>
  <si>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</si>
  <si>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</si>
  <si>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</si>
  <si>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</si>
  <si>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</si>
  <si>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</si>
  <si>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</si>
  <si>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</si>
  <si>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</si>
  <si>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</si>
  <si>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</si>
  <si>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</si>
  <si>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</si>
  <si>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</si>
  <si>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</si>
  <si>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</si>
  <si>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</si>
  <si>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</si>
  <si>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</si>
  <si>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</si>
  <si>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</si>
  <si>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</si>
  <si>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</si>
  <si>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</si>
  <si>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</si>
  <si>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</si>
  <si>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</si>
  <si>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</si>
  <si>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</si>
  <si>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</si>
  <si>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</si>
  <si>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</si>
  <si>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</si>
  <si>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</si>
  <si>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</si>
  <si>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</si>
  <si>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</si>
  <si>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</si>
  <si>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</si>
  <si>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</si>
  <si>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</si>
  <si>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</si>
  <si>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</si>
  <si>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</si>
  <si>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</si>
  <si>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</si>
  <si>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</si>
  <si>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</si>
  <si>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</si>
  <si>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</si>
  <si>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Equipment Category</t>
  </si>
  <si>
    <t>Condensing Unit Configuration</t>
  </si>
  <si>
    <t>Equipment Family</t>
  </si>
  <si>
    <t>Rating Temperature (°F)</t>
  </si>
  <si>
    <r>
      <t>Operating Temperature (</t>
    </r>
    <r>
      <rPr>
        <b/>
        <sz val="11"/>
        <color indexed="8"/>
        <rFont val="Calibri"/>
        <family val="2"/>
      </rPr>
      <t>°F)</t>
    </r>
  </si>
  <si>
    <t>Commercial Refrigerators with Solid Doors for Holding Temperature Application</t>
  </si>
  <si>
    <t>Self-Contained (SC)</t>
  </si>
  <si>
    <t>38 (M)</t>
  </si>
  <si>
    <t>N/A</t>
  </si>
  <si>
    <t>Commercial Refrigerators with Transparent Doors for Holding Temperature Application</t>
  </si>
  <si>
    <t>0 (L)</t>
  </si>
  <si>
    <t>Commercial Freezers with Transparent Doors for Holding Temperature Application</t>
  </si>
  <si>
    <t>Remote Condensing Commercial Refrigerators and Commercial Freezers</t>
  </si>
  <si>
    <t>Remote (RC)</t>
  </si>
  <si>
    <t>Vertical Open (VOP)</t>
  </si>
  <si>
    <t>&gt;= 32</t>
  </si>
  <si>
    <t>&lt; 32</t>
  </si>
  <si>
    <t>Semivertical Open (SVO)</t>
  </si>
  <si>
    <t>Horizontal Open (HZO)</t>
  </si>
  <si>
    <t>Horizontal Closed Transparent (HCT)</t>
  </si>
  <si>
    <t>Vertical Closed Solid (VCS)</t>
  </si>
  <si>
    <t>Horizontal Closed Solid (HCS)</t>
  </si>
  <si>
    <t>Service Over Counter (SOC)</t>
  </si>
  <si>
    <t>Self-Contained Commercial Refrigerators and Commercial Freezers without Doors</t>
  </si>
  <si>
    <t>Commercial Ice-Cream Freezers</t>
  </si>
  <si>
    <t>-15 (I)</t>
  </si>
  <si>
    <t>&lt;= -5</t>
  </si>
  <si>
    <t>Vertical Closed Transparent (VCT)</t>
  </si>
  <si>
    <t>Calculated Daily Energy Consumption (MDEC) (kWh/day)</t>
  </si>
  <si>
    <t>Equipment Category Description</t>
  </si>
  <si>
    <t>Condensing Unit Configuration Description</t>
  </si>
  <si>
    <t>Equipment Family Description</t>
  </si>
  <si>
    <t>Rating Temperature Description</t>
  </si>
  <si>
    <t>Operating Temperature Description</t>
  </si>
  <si>
    <t>Total Display Area in square feet (ft2), if Applicable</t>
  </si>
  <si>
    <t>DOE F 220.35 (Expiration Date:  February 3, 2014)</t>
  </si>
  <si>
    <t>Commercial Refrigeration Equipment - Multiple Compartments</t>
  </si>
  <si>
    <t>Number of Compartments</t>
  </si>
  <si>
    <t>Compartment 1</t>
  </si>
  <si>
    <t>Compartment 2</t>
  </si>
  <si>
    <t>Compartment 3</t>
  </si>
  <si>
    <t>Compartment 4</t>
  </si>
  <si>
    <t>Compartment 5</t>
  </si>
  <si>
    <t>Compartment 6</t>
  </si>
  <si>
    <t>Compartment 7</t>
  </si>
  <si>
    <t>Additional Calculation Cell for TDA (do not display)</t>
  </si>
  <si>
    <t>Additional Calculation Cell for CV (do not display)</t>
  </si>
  <si>
    <t>CV Required? (do not display)</t>
  </si>
  <si>
    <t>TDA Required? (do not display)</t>
  </si>
  <si>
    <t>Commercial Refrigerators with Transparent Doors for Pull-Down Temperature Application</t>
  </si>
  <si>
    <t>Commercial Freezers with Solid Doors for Holding Temperature Application</t>
  </si>
  <si>
    <t>Version 4.3</t>
  </si>
  <si>
    <t>Medium Temperature Commercial Refrigerator</t>
  </si>
  <si>
    <t>&gt;=32</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</si>
  <si>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</si>
  <si>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</si>
  <si>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</si>
  <si>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</si>
  <si>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</si>
  <si>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</si>
  <si>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t>
  </si>
  <si>
    <t>Chilled or Frozen Volume in cubic feet (ft3),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</si>
</sst>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b/>
      <sz val="10"/>
      <color indexed="17"/>
      <name val="Arial"/>
      <family val="2"/>
    </font>
    <font>
      <sz val="10"/>
      <color theme="0"/>
      <name val="Arial"/>
      <family val="2"/>
    </font>
    <font>
      <sz val="9"/>
      <color theme="0"/>
      <name val="Arial"/>
      <family val="2"/>
    </font>
    <font>
      <b/>
      <u/>
      <sz val="9"/>
      <color theme="1"/>
      <name val="Arial"/>
      <family val="2"/>
    </font>
    <font>
      <sz val="9"/>
      <color theme="1"/>
      <name val="Arial"/>
      <family val="2"/>
    </font>
    <font>
      <b/>
      <sz val="11"/>
      <color theme="1"/>
      <name val="Calibri"/>
      <family val="2"/>
      <scheme val="minor"/>
    </font>
    <font>
      <sz val="11"/>
      <color theme="1"/>
      <name val="Calibri"/>
      <family val="2"/>
    </font>
    <font>
      <sz val="8"/>
      <color rgb="FF000000"/>
      <name val="Tahoma"/>
      <family val="2"/>
    </font>
    <font>
      <b/>
      <sz val="14"/>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316">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6"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9"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9" xfId="1" applyFont="1" applyBorder="1" applyAlignment="1" applyProtection="1">
      <alignment horizontal="left" vertical="center" wrapText="1" indent="1"/>
      <protection locked="0"/>
    </xf>
    <xf numFmtId="0" fontId="17" fillId="0" borderId="9" xfId="0" applyFont="1" applyFill="1" applyBorder="1" applyAlignment="1" applyProtection="1">
      <alignment horizontal="left" vertical="center" wrapText="1" indent="1"/>
      <protection locked="0"/>
    </xf>
    <xf numFmtId="0" fontId="17" fillId="0" borderId="9" xfId="1" applyFont="1" applyBorder="1" applyAlignment="1" applyProtection="1">
      <alignment horizontal="left" vertical="center" indent="1"/>
      <protection locked="0"/>
    </xf>
    <xf numFmtId="0" fontId="1" fillId="0" borderId="9" xfId="1" applyBorder="1" applyAlignment="1" applyProtection="1">
      <alignment horizontal="left" vertical="center" wrapText="1" indent="1"/>
      <protection locked="0"/>
    </xf>
    <xf numFmtId="164" fontId="17" fillId="9" borderId="9"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9"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0" xfId="0" applyFont="1" applyBorder="1" applyAlignment="1" applyProtection="1">
      <alignment horizontal="left" vertical="center"/>
      <protection hidden="1"/>
    </xf>
    <xf numFmtId="0" fontId="17" fillId="0" borderId="10" xfId="0" applyFont="1" applyFill="1" applyBorder="1" applyAlignment="1" applyProtection="1">
      <alignment horizontal="right" vertical="center" wrapText="1"/>
      <protection hidden="1"/>
    </xf>
    <xf numFmtId="0" fontId="18" fillId="0" borderId="10"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0" xfId="0" applyFont="1" applyBorder="1" applyAlignment="1" applyProtection="1">
      <alignment horizontal="left" vertical="top" wrapText="1"/>
      <protection hidden="1"/>
    </xf>
    <xf numFmtId="0" fontId="5" fillId="0" borderId="10"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0"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2" fillId="0" borderId="0" xfId="0" applyFont="1" applyFill="1" applyAlignment="1" applyProtection="1">
      <alignment horizontal="left" vertical="center"/>
      <protection hidden="1"/>
    </xf>
    <xf numFmtId="0" fontId="31"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1" xfId="0" applyFont="1" applyFill="1" applyBorder="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2" xfId="0" applyFont="1" applyFill="1" applyBorder="1" applyAlignment="1" applyProtection="1">
      <alignment horizontal="center" vertical="center" wrapText="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0" fillId="0" borderId="5" xfId="0" applyFont="1" applyBorder="1" applyAlignment="1" applyProtection="1">
      <protection hidden="1"/>
    </xf>
    <xf numFmtId="0" fontId="10" fillId="0" borderId="10"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6" fillId="0" borderId="16" xfId="0" applyFont="1" applyBorder="1" applyAlignment="1" applyProtection="1">
      <alignment vertical="center"/>
      <protection hidden="1"/>
    </xf>
    <xf numFmtId="0" fontId="33" fillId="0" borderId="0" xfId="0" applyFont="1" applyAlignment="1" applyProtection="1">
      <alignment vertical="center"/>
      <protection hidden="1"/>
    </xf>
    <xf numFmtId="0" fontId="34" fillId="0" borderId="0" xfId="0" applyFont="1" applyAlignment="1" applyProtection="1">
      <alignment horizontal="left" vertical="center"/>
      <protection hidden="1"/>
    </xf>
    <xf numFmtId="0" fontId="34"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pplyProtection="1">
      <alignment horizontal="center"/>
      <protection hidden="1"/>
    </xf>
    <xf numFmtId="0" fontId="3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1" xfId="0" quotePrefix="1" applyBorder="1" applyAlignment="1">
      <alignment horizontal="center" vertical="center"/>
    </xf>
    <xf numFmtId="0" fontId="30" fillId="0" borderId="0" xfId="0" applyFont="1" applyFill="1" applyBorder="1" applyAlignment="1" applyProtection="1">
      <alignment horizontal="center"/>
      <protection hidden="1"/>
    </xf>
    <xf numFmtId="0" fontId="5" fillId="0" borderId="0" xfId="0" applyFont="1" applyFill="1" applyBorder="1" applyAlignment="1" applyProtection="1">
      <protection hidden="1"/>
    </xf>
    <xf numFmtId="0" fontId="4" fillId="0" borderId="0" xfId="0" applyFont="1" applyFill="1" applyAlignment="1" applyProtection="1">
      <alignment wrapText="1"/>
      <protection hidden="1"/>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wrapText="1"/>
      <protection hidden="1"/>
    </xf>
    <xf numFmtId="0" fontId="0" fillId="9" borderId="0" xfId="0" applyFill="1"/>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1" fillId="0" borderId="0" xfId="0" applyFont="1" applyFill="1" applyBorder="1" applyProtection="1">
      <protection hidden="1"/>
    </xf>
    <xf numFmtId="0" fontId="38" fillId="0" borderId="0" xfId="0" applyFont="1"/>
    <xf numFmtId="0" fontId="35" fillId="0" borderId="0" xfId="0" applyFont="1"/>
    <xf numFmtId="0" fontId="4" fillId="0" borderId="0" xfId="2" applyFont="1" applyBorder="1" applyAlignment="1" applyProtection="1">
      <alignment horizontal="left" vertical="center" wrapText="1"/>
      <protection hidden="1"/>
    </xf>
    <xf numFmtId="0" fontId="0" fillId="0" borderId="0" xfId="0" applyFill="1"/>
    <xf numFmtId="0" fontId="4" fillId="12" borderId="0" xfId="2" applyFont="1" applyFill="1" applyBorder="1" applyAlignment="1" applyProtection="1">
      <alignment horizontal="left" vertical="center" wrapText="1"/>
      <protection hidden="1"/>
    </xf>
    <xf numFmtId="0" fontId="43" fillId="0" borderId="0" xfId="0" applyFont="1"/>
    <xf numFmtId="0" fontId="39" fillId="0" borderId="0" xfId="0" applyFont="1"/>
    <xf numFmtId="0" fontId="35" fillId="9" borderId="0" xfId="0" applyFont="1" applyFill="1"/>
    <xf numFmtId="0" fontId="0" fillId="13" borderId="0" xfId="0" applyFill="1"/>
    <xf numFmtId="0" fontId="0" fillId="0" borderId="0" xfId="0" applyAlignment="1">
      <alignment horizontal="center"/>
    </xf>
    <xf numFmtId="0" fontId="43" fillId="0" borderId="0" xfId="0" applyFont="1" applyAlignment="1">
      <alignment horizontal="left"/>
    </xf>
    <xf numFmtId="0" fontId="44" fillId="0" borderId="0" xfId="0" applyFont="1" applyAlignment="1">
      <alignment horizontal="left"/>
    </xf>
    <xf numFmtId="0" fontId="44" fillId="14" borderId="11" xfId="0" applyFont="1" applyFill="1" applyBorder="1" applyAlignment="1">
      <alignment horizontal="left" vertical="center"/>
    </xf>
    <xf numFmtId="0" fontId="44" fillId="14" borderId="7" xfId="0" applyFont="1" applyFill="1" applyBorder="1" applyAlignment="1">
      <alignment horizontal="left" vertical="center"/>
    </xf>
    <xf numFmtId="0" fontId="44" fillId="14" borderId="12" xfId="0" applyFont="1" applyFill="1" applyBorder="1" applyAlignment="1">
      <alignment horizontal="left" vertical="center"/>
    </xf>
    <xf numFmtId="0" fontId="0" fillId="0" borderId="0" xfId="0" applyAlignment="1"/>
    <xf numFmtId="0" fontId="45" fillId="0" borderId="0" xfId="0" applyFont="1" applyAlignment="1">
      <alignment horizontal="right"/>
    </xf>
    <xf numFmtId="0" fontId="0" fillId="14" borderId="17" xfId="0" applyFill="1" applyBorder="1"/>
    <xf numFmtId="0" fontId="0" fillId="14" borderId="18" xfId="0" applyFill="1" applyBorder="1"/>
    <xf numFmtId="0" fontId="0" fillId="14" borderId="19" xfId="0" applyFill="1" applyBorder="1"/>
    <xf numFmtId="0" fontId="45" fillId="0" borderId="0" xfId="0" applyFont="1" applyFill="1" applyBorder="1" applyAlignment="1">
      <alignment horizontal="right"/>
    </xf>
    <xf numFmtId="0" fontId="45" fillId="0" borderId="0" xfId="0" applyFont="1" applyFill="1" applyBorder="1" applyAlignment="1">
      <alignment horizontal="right" wrapText="1"/>
    </xf>
    <xf numFmtId="0" fontId="0" fillId="13" borderId="0" xfId="0" applyFill="1" applyBorder="1"/>
    <xf numFmtId="0" fontId="46" fillId="0" borderId="0" xfId="0" applyFont="1"/>
    <xf numFmtId="0" fontId="35" fillId="0" borderId="0" xfId="0" applyFont="1" applyFill="1"/>
    <xf numFmtId="0" fontId="45" fillId="0" borderId="0" xfId="0" applyFont="1" applyAlignment="1">
      <alignment horizontal="right" wrapText="1"/>
    </xf>
    <xf numFmtId="0" fontId="0" fillId="0" borderId="0" xfId="0" quotePrefix="1" applyAlignment="1">
      <alignment horizontal="right"/>
    </xf>
    <xf numFmtId="0" fontId="44" fillId="14" borderId="20" xfId="0" applyFont="1" applyFill="1" applyBorder="1"/>
    <xf numFmtId="0" fontId="0" fillId="14" borderId="21" xfId="0" applyFill="1" applyBorder="1"/>
    <xf numFmtId="0" fontId="0" fillId="14" borderId="22" xfId="0" applyFill="1" applyBorder="1"/>
    <xf numFmtId="0" fontId="44" fillId="14" borderId="23" xfId="0" applyFont="1" applyFill="1" applyBorder="1"/>
    <xf numFmtId="0" fontId="0" fillId="14" borderId="24" xfId="0" applyFill="1" applyBorder="1"/>
    <xf numFmtId="0" fontId="0" fillId="14" borderId="25" xfId="0" applyFill="1" applyBorder="1"/>
    <xf numFmtId="0" fontId="44" fillId="0" borderId="0" xfId="0" applyFont="1" applyAlignment="1">
      <alignment horizontal="right" wrapText="1"/>
    </xf>
    <xf numFmtId="0" fontId="35" fillId="13" borderId="0" xfId="0" applyFont="1" applyFill="1"/>
    <xf numFmtId="0" fontId="5" fillId="0" borderId="22"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20" xfId="0" applyNumberFormat="1" applyFont="1" applyFill="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4" fillId="0" borderId="0" xfId="0" quotePrefix="1" applyFont="1" applyFill="1" applyAlignment="1" applyProtection="1">
      <alignment horizontal="center"/>
      <protection hidden="1"/>
    </xf>
    <xf numFmtId="0" fontId="34"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16" xfId="0" applyFont="1" applyBorder="1" applyAlignment="1" applyProtection="1">
      <alignment horizontal="right" vertic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5" fillId="0" borderId="19" xfId="0" applyFont="1" applyFill="1" applyBorder="1" applyAlignment="1" applyProtection="1">
      <alignment horizontal="center" wrapText="1"/>
      <protection hidden="1"/>
    </xf>
    <xf numFmtId="0" fontId="9" fillId="7" borderId="33"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0"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11" fillId="8" borderId="34"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2"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protection hidden="1"/>
    </xf>
    <xf numFmtId="0" fontId="5" fillId="0" borderId="18" xfId="0" applyFont="1" applyFill="1" applyBorder="1" applyAlignment="1" applyProtection="1">
      <alignment horizontal="center" vertical="center"/>
      <protection hidden="1"/>
    </xf>
    <xf numFmtId="0" fontId="5" fillId="0" borderId="19" xfId="0" applyFont="1" applyFill="1" applyBorder="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7"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pplyProtection="1">
      <alignment horizontal="center" vertical="center" wrapText="1"/>
      <protection hidden="1"/>
    </xf>
    <xf numFmtId="0" fontId="35" fillId="9" borderId="0" xfId="0" applyFont="1" applyFill="1" applyAlignment="1">
      <alignment horizontal="left" wrapText="1"/>
    </xf>
    <xf numFmtId="0" fontId="0" fillId="13" borderId="17" xfId="0" applyFont="1" applyFill="1" applyBorder="1" applyAlignment="1">
      <alignment horizontal="left" wrapText="1"/>
    </xf>
    <xf numFmtId="0" fontId="0" fillId="13" borderId="18" xfId="0" applyFont="1" applyFill="1" applyBorder="1" applyAlignment="1">
      <alignment horizontal="left" wrapText="1"/>
    </xf>
    <xf numFmtId="0" fontId="0" fillId="13" borderId="19" xfId="0" applyFont="1" applyFill="1" applyBorder="1" applyAlignment="1">
      <alignment horizontal="left" wrapText="1"/>
    </xf>
    <xf numFmtId="0" fontId="0" fillId="0" borderId="0" xfId="0" applyAlignment="1">
      <alignment horizontal="left"/>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17" xfId="0" applyFont="1" applyFill="1" applyBorder="1" applyAlignment="1">
      <alignment horizontal="left" wrapText="1"/>
    </xf>
    <xf numFmtId="0" fontId="0" fillId="0" borderId="18" xfId="0" applyFont="1" applyFill="1" applyBorder="1" applyAlignment="1">
      <alignment horizontal="left" wrapText="1"/>
    </xf>
    <xf numFmtId="0" fontId="0" fillId="0" borderId="19" xfId="0" applyFont="1" applyFill="1" applyBorder="1" applyAlignment="1">
      <alignment horizontal="left" wrapText="1"/>
    </xf>
    <xf numFmtId="0" fontId="0" fillId="0" borderId="17" xfId="0" applyFill="1" applyBorder="1" applyAlignment="1">
      <alignment horizontal="left"/>
    </xf>
    <xf numFmtId="0" fontId="0" fillId="0" borderId="18" xfId="0" applyFill="1" applyBorder="1" applyAlignment="1">
      <alignment horizontal="left"/>
    </xf>
    <xf numFmtId="0" fontId="0" fillId="0" borderId="19" xfId="0" applyFill="1" applyBorder="1" applyAlignment="1">
      <alignment horizontal="left"/>
    </xf>
    <xf numFmtId="0" fontId="45" fillId="0" borderId="0" xfId="0" applyFont="1" applyAlignment="1">
      <alignment horizontal="right" vertical="center" wrapText="1"/>
    </xf>
    <xf numFmtId="0" fontId="44" fillId="14" borderId="35" xfId="0" applyFont="1" applyFill="1" applyBorder="1" applyAlignment="1">
      <alignment horizontal="left" vertical="center" wrapText="1"/>
    </xf>
    <xf numFmtId="0" fontId="44" fillId="14" borderId="0" xfId="0" applyFont="1" applyFill="1" applyBorder="1" applyAlignment="1">
      <alignment horizontal="left" vertical="center" wrapText="1"/>
    </xf>
    <xf numFmtId="0" fontId="44" fillId="14" borderId="16" xfId="0" applyFont="1" applyFill="1" applyBorder="1" applyAlignment="1">
      <alignment horizontal="left" vertical="center" wrapText="1"/>
    </xf>
    <xf numFmtId="0" fontId="42" fillId="0" borderId="0" xfId="0" applyFont="1" applyAlignment="1">
      <alignment horizontal="left" wrapText="1"/>
    </xf>
    <xf numFmtId="0" fontId="38" fillId="0" borderId="0" xfId="0" applyFont="1" applyAlignment="1">
      <alignment horizontal="center"/>
    </xf>
    <xf numFmtId="0" fontId="39"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0" fontId="40" fillId="0" borderId="20" xfId="2" applyFont="1" applyBorder="1" applyAlignment="1" applyProtection="1">
      <alignment horizontal="left" vertical="center" wrapText="1"/>
      <protection hidden="1"/>
    </xf>
    <xf numFmtId="0" fontId="40" fillId="0" borderId="21" xfId="2" applyFont="1" applyBorder="1" applyAlignment="1" applyProtection="1">
      <alignment horizontal="left" vertical="center" wrapText="1"/>
      <protection hidden="1"/>
    </xf>
    <xf numFmtId="0" fontId="40" fillId="0" borderId="22" xfId="2" applyFont="1" applyBorder="1" applyAlignment="1" applyProtection="1">
      <alignment horizontal="left" vertical="center" wrapText="1"/>
      <protection hidden="1"/>
    </xf>
    <xf numFmtId="0" fontId="41" fillId="0" borderId="23" xfId="1" applyFont="1" applyBorder="1" applyAlignment="1" applyProtection="1">
      <alignment horizontal="left" vertical="center"/>
    </xf>
    <xf numFmtId="0" fontId="41" fillId="0" borderId="24" xfId="1" applyFont="1" applyBorder="1" applyAlignment="1" applyProtection="1">
      <alignment horizontal="left" vertical="center"/>
    </xf>
    <xf numFmtId="0" fontId="41" fillId="0" borderId="25" xfId="1" applyFont="1" applyBorder="1" applyAlignment="1" applyProtection="1">
      <alignment horizontal="left" vertical="center"/>
    </xf>
  </cellXfs>
  <cellStyles count="3">
    <cellStyle name="Hyperlink" xfId="1" builtinId="8"/>
    <cellStyle name="Normal" xfId="0" builtinId="0"/>
    <cellStyle name="Normal 2" xfId="2"/>
  </cellStyles>
  <dxfs count="120">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 name="Oval 29"/>
        <xdr:cNvSpPr>
          <a:spLocks noChangeArrowheads="1"/>
        </xdr:cNvSpPr>
      </xdr:nvSpPr>
      <xdr:spPr bwMode="auto">
        <a:xfrm>
          <a:off x="942975" y="56102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1" name="Oval 30"/>
        <xdr:cNvSpPr>
          <a:spLocks noChangeArrowheads="1"/>
        </xdr:cNvSpPr>
      </xdr:nvSpPr>
      <xdr:spPr bwMode="auto">
        <a:xfrm>
          <a:off x="942975" y="58197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2" name="Oval 31"/>
        <xdr:cNvSpPr>
          <a:spLocks noChangeArrowheads="1"/>
        </xdr:cNvSpPr>
      </xdr:nvSpPr>
      <xdr:spPr bwMode="auto">
        <a:xfrm>
          <a:off x="942975" y="602932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3" name="Rectangle 32"/>
        <xdr:cNvSpPr>
          <a:spLocks noChangeArrowheads="1"/>
        </xdr:cNvSpPr>
      </xdr:nvSpPr>
      <xdr:spPr bwMode="auto">
        <a:xfrm>
          <a:off x="2809875" y="128778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4" name="Rectangle 33"/>
        <xdr:cNvSpPr>
          <a:spLocks noChangeArrowheads="1"/>
        </xdr:cNvSpPr>
      </xdr:nvSpPr>
      <xdr:spPr bwMode="auto">
        <a:xfrm>
          <a:off x="2809875" y="131159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5" name="Rectangle 34"/>
        <xdr:cNvSpPr>
          <a:spLocks noChangeArrowheads="1"/>
        </xdr:cNvSpPr>
      </xdr:nvSpPr>
      <xdr:spPr bwMode="auto">
        <a:xfrm>
          <a:off x="2809875" y="133540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36" name="Oval 35"/>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7" name="Oval 36"/>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8" name="Oval 37"/>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39" name="Rectangle 38"/>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40" name="Rectangle 39"/>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41" name="Rectangle 40"/>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95249</xdr:rowOff>
    </xdr:from>
    <xdr:to>
      <xdr:col>5</xdr:col>
      <xdr:colOff>0</xdr:colOff>
      <xdr:row>3</xdr:row>
      <xdr:rowOff>619124</xdr:rowOff>
    </xdr:to>
    <xdr:pic>
      <xdr:nvPicPr>
        <xdr:cNvPr id="4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49"/>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590549</xdr:colOff>
      <xdr:row>11</xdr:row>
      <xdr:rowOff>0</xdr:rowOff>
    </xdr:from>
    <xdr:to>
      <xdr:col>6</xdr:col>
      <xdr:colOff>1114424</xdr:colOff>
      <xdr:row>12</xdr:row>
      <xdr:rowOff>0</xdr:rowOff>
    </xdr:to>
    <xdr:pic>
      <xdr:nvPicPr>
        <xdr:cNvPr id="4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49"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400049</xdr:colOff>
      <xdr:row>71</xdr:row>
      <xdr:rowOff>0</xdr:rowOff>
    </xdr:from>
    <xdr:to>
      <xdr:col>6</xdr:col>
      <xdr:colOff>1114424</xdr:colOff>
      <xdr:row>72</xdr:row>
      <xdr:rowOff>0</xdr:rowOff>
    </xdr:to>
    <xdr:pic>
      <xdr:nvPicPr>
        <xdr:cNvPr id="4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49"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45"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355425"/>
          <a:ext cx="782955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47623</xdr:rowOff>
    </xdr:from>
    <xdr:to>
      <xdr:col>7</xdr:col>
      <xdr:colOff>0</xdr:colOff>
      <xdr:row>94</xdr:row>
      <xdr:rowOff>161924</xdr:rowOff>
    </xdr:to>
    <xdr:pic>
      <xdr:nvPicPr>
        <xdr:cNvPr id="46"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19240498"/>
          <a:ext cx="7781925" cy="3790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0" customWidth="1"/>
    <col min="2" max="2" width="26.5703125" style="53" customWidth="1"/>
    <col min="3" max="3" width="58.42578125" style="53" customWidth="1"/>
    <col min="4" max="4" width="20.5703125" style="53" customWidth="1"/>
    <col min="5" max="5" width="8.7109375" style="53" hidden="1" customWidth="1"/>
    <col min="6" max="6" width="8.7109375" style="84" hidden="1" customWidth="1"/>
    <col min="7" max="7" width="8.7109375" style="53" hidden="1" customWidth="1"/>
    <col min="8" max="10" width="8.7109375" style="84" hidden="1" customWidth="1"/>
    <col min="11" max="16384" width="9.140625" style="53"/>
  </cols>
  <sheetData>
    <row r="1" spans="1:16" x14ac:dyDescent="0.2">
      <c r="A1" s="100" t="s">
        <v>153</v>
      </c>
    </row>
    <row r="2" spans="1:16" ht="6" customHeight="1" x14ac:dyDescent="0.2"/>
    <row r="3" spans="1:16" s="50" customFormat="1" ht="31.5" x14ac:dyDescent="0.2">
      <c r="A3" s="157" t="str">
        <f>C3</f>
        <v>Commercial Refrigeration Equipment - Multiple Compartments</v>
      </c>
      <c r="B3" s="77" t="s">
        <v>0</v>
      </c>
      <c r="C3" s="172" t="s">
        <v>154</v>
      </c>
      <c r="D3" s="173" t="s">
        <v>169</v>
      </c>
      <c r="E3" s="153" t="s">
        <v>57</v>
      </c>
      <c r="F3" s="153" t="s">
        <v>50</v>
      </c>
      <c r="G3" s="153" t="s">
        <v>51</v>
      </c>
      <c r="H3" s="153" t="s">
        <v>52</v>
      </c>
      <c r="I3" s="153" t="s">
        <v>53</v>
      </c>
      <c r="J3" s="153" t="s">
        <v>54</v>
      </c>
      <c r="K3" s="54"/>
      <c r="L3" s="54"/>
      <c r="N3" s="54"/>
      <c r="O3" s="54"/>
      <c r="P3" s="55"/>
    </row>
    <row r="4" spans="1:16" s="50" customFormat="1" ht="9.9499999999999993" customHeight="1" x14ac:dyDescent="0.2">
      <c r="A4" s="157" t="str">
        <f>RIGHT(D3,LEN(D3)-8)</f>
        <v>4.3</v>
      </c>
      <c r="B4" s="56"/>
      <c r="C4" s="56"/>
      <c r="D4" s="54"/>
      <c r="F4" s="84"/>
      <c r="G4" s="65"/>
      <c r="H4" s="109"/>
      <c r="I4" s="109"/>
      <c r="J4" s="109"/>
      <c r="K4" s="54"/>
      <c r="L4" s="54"/>
      <c r="M4" s="54"/>
      <c r="N4" s="54"/>
      <c r="O4" s="54"/>
      <c r="P4" s="55"/>
    </row>
    <row r="5" spans="1:16" s="50" customFormat="1" ht="20.100000000000001" customHeight="1" x14ac:dyDescent="0.2">
      <c r="A5" s="94"/>
      <c r="C5" s="78" t="s">
        <v>22</v>
      </c>
      <c r="D5" s="79"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3">
        <f>F11</f>
        <v>0</v>
      </c>
      <c r="F5" s="165" t="str">
        <f>G39</f>
        <v/>
      </c>
      <c r="G5" s="165" t="str">
        <f>G55</f>
        <v/>
      </c>
      <c r="H5" s="165" t="str">
        <f>G71</f>
        <v/>
      </c>
      <c r="I5" s="165" t="str">
        <f>G87</f>
        <v/>
      </c>
      <c r="J5" s="165" t="str">
        <f>G103</f>
        <v/>
      </c>
      <c r="K5" s="54"/>
      <c r="L5" s="54"/>
      <c r="M5" s="54"/>
      <c r="N5" s="54"/>
      <c r="O5" s="54"/>
      <c r="P5" s="55"/>
    </row>
    <row r="6" spans="1:16" s="50" customFormat="1" ht="9.9499999999999993" customHeight="1" x14ac:dyDescent="0.2">
      <c r="A6" s="94"/>
      <c r="C6" s="59"/>
      <c r="D6" s="54"/>
      <c r="F6" s="165" t="str">
        <f>G40</f>
        <v/>
      </c>
      <c r="G6" s="165" t="str">
        <f>G56</f>
        <v/>
      </c>
      <c r="H6" s="165" t="str">
        <f>G72</f>
        <v/>
      </c>
      <c r="I6" s="165" t="str">
        <f>G88</f>
        <v/>
      </c>
      <c r="J6" s="165" t="str">
        <f>G104</f>
        <v/>
      </c>
      <c r="K6" s="54"/>
      <c r="L6" s="54"/>
      <c r="M6" s="54"/>
      <c r="N6" s="54"/>
      <c r="O6" s="54"/>
      <c r="P6" s="55"/>
    </row>
    <row r="7" spans="1:16" s="50" customFormat="1" ht="20.100000000000001" customHeight="1" x14ac:dyDescent="0.2">
      <c r="A7" s="94"/>
      <c r="C7" s="78" t="s">
        <v>23</v>
      </c>
      <c r="D7" s="80" t="str">
        <f>IF(OR(D5="Error",Input!D3="Error"),"Error",IF(OR(D5="No Data",Input!D3="No Data"),"No Data","OK"))</f>
        <v>No Data</v>
      </c>
      <c r="E7" s="152" t="str">
        <f>IF(E5=1,"Manuf",IF(E5=2,"Importer",IF(E5=3,"Third-Party","No Type")))</f>
        <v>No Type</v>
      </c>
      <c r="F7" s="165" t="str">
        <f>G41</f>
        <v/>
      </c>
      <c r="G7" s="165" t="str">
        <f>G57</f>
        <v/>
      </c>
      <c r="H7" s="165" t="str">
        <f>G73</f>
        <v/>
      </c>
      <c r="I7" s="165" t="str">
        <f>G89</f>
        <v/>
      </c>
      <c r="J7" s="165" t="str">
        <f>G105</f>
        <v/>
      </c>
      <c r="K7" s="54"/>
      <c r="L7" s="54"/>
      <c r="M7" s="54"/>
      <c r="N7" s="54"/>
      <c r="O7" s="54"/>
      <c r="P7" s="55"/>
    </row>
    <row r="8" spans="1:16" s="50" customFormat="1" ht="9.9499999999999993" customHeight="1" x14ac:dyDescent="0.2">
      <c r="A8" s="94"/>
      <c r="B8" s="56"/>
      <c r="C8" s="56"/>
      <c r="D8" s="51"/>
      <c r="F8" s="84"/>
      <c r="G8" s="66"/>
      <c r="H8" s="109"/>
      <c r="I8" s="84"/>
      <c r="J8" s="84"/>
      <c r="K8" s="54"/>
      <c r="L8" s="54"/>
      <c r="M8" s="54"/>
      <c r="N8" s="54"/>
      <c r="O8" s="54"/>
      <c r="P8" s="55"/>
    </row>
    <row r="9" spans="1:16" s="50" customFormat="1" ht="20.100000000000001" customHeight="1" x14ac:dyDescent="0.2">
      <c r="B9" s="143" t="s">
        <v>55</v>
      </c>
      <c r="C9" s="56"/>
      <c r="D9" s="51"/>
      <c r="F9" s="84"/>
      <c r="G9" s="66"/>
      <c r="H9" s="109"/>
      <c r="I9" s="84"/>
      <c r="J9" s="84"/>
      <c r="K9" s="54"/>
      <c r="L9" s="54"/>
      <c r="M9" s="54"/>
      <c r="N9" s="54"/>
      <c r="O9" s="54"/>
      <c r="P9" s="55"/>
    </row>
    <row r="10" spans="1:16" s="50" customFormat="1" ht="15" customHeight="1" x14ac:dyDescent="0.2">
      <c r="A10" s="94"/>
      <c r="B10" s="91" t="s">
        <v>30</v>
      </c>
      <c r="C10" s="56"/>
      <c r="D10" s="51"/>
      <c r="F10" s="84"/>
      <c r="G10" s="66"/>
      <c r="H10" s="109"/>
      <c r="I10" s="84"/>
      <c r="J10" s="84"/>
      <c r="K10" s="54"/>
      <c r="L10" s="54"/>
      <c r="M10" s="54"/>
      <c r="N10" s="54"/>
      <c r="O10" s="54"/>
      <c r="P10" s="55"/>
    </row>
    <row r="11" spans="1:16" s="50" customFormat="1" ht="20.100000000000001" customHeight="1" x14ac:dyDescent="0.2">
      <c r="A11" s="94"/>
      <c r="B11" s="105"/>
      <c r="C11" s="56"/>
      <c r="D11" s="51"/>
      <c r="F11" s="142">
        <v>0</v>
      </c>
      <c r="G11" s="66"/>
      <c r="H11" s="109"/>
      <c r="I11" s="84"/>
      <c r="J11" s="84"/>
      <c r="K11" s="54"/>
      <c r="L11" s="54"/>
      <c r="M11" s="54"/>
      <c r="N11" s="54"/>
      <c r="O11" s="54"/>
      <c r="P11" s="55"/>
    </row>
    <row r="12" spans="1:16" s="50" customFormat="1" ht="20.100000000000001" customHeight="1" x14ac:dyDescent="0.2">
      <c r="A12" s="94"/>
      <c r="B12" s="105"/>
      <c r="C12" s="108"/>
      <c r="D12" s="90" t="str">
        <f>IF(OR(F11=1,F11=2,F11=3),"","  Please enter required data")</f>
        <v xml:space="preserve">  Please enter required data</v>
      </c>
      <c r="F12" s="83" t="str">
        <f>IF(F11=1,"Domestic Manufacturer",IF(F11=2,"Importer",IF(F11=3,"Third-Party Representative","No Submitter Type Chosen")))</f>
        <v>No Submitter Type Chosen</v>
      </c>
      <c r="G12" s="66"/>
      <c r="H12" s="109"/>
      <c r="I12" s="84"/>
      <c r="J12" s="84"/>
      <c r="K12" s="54"/>
      <c r="L12" s="54"/>
      <c r="M12" s="54"/>
      <c r="N12" s="54"/>
      <c r="O12" s="54"/>
      <c r="P12" s="55"/>
    </row>
    <row r="13" spans="1:16" s="50" customFormat="1" ht="20.100000000000001" customHeight="1" x14ac:dyDescent="0.2">
      <c r="A13" s="94"/>
      <c r="B13" s="105"/>
      <c r="C13" s="56"/>
      <c r="D13" s="51"/>
      <c r="F13" s="84"/>
      <c r="G13" s="66"/>
      <c r="H13" s="109"/>
      <c r="I13" s="84"/>
      <c r="J13" s="84"/>
      <c r="K13" s="54"/>
      <c r="L13" s="54"/>
      <c r="M13" s="54"/>
      <c r="N13" s="54"/>
      <c r="O13" s="54"/>
      <c r="P13" s="55"/>
    </row>
    <row r="14" spans="1:16" s="50" customFormat="1" ht="31.5" customHeight="1" x14ac:dyDescent="0.2">
      <c r="A14" s="94"/>
      <c r="B14" s="256" t="s">
        <v>31</v>
      </c>
      <c r="C14" s="256"/>
      <c r="D14" s="51"/>
      <c r="F14" s="135"/>
      <c r="G14" s="66"/>
      <c r="H14" s="109"/>
      <c r="I14" s="84"/>
      <c r="J14" s="84"/>
      <c r="K14" s="54"/>
      <c r="L14" s="54"/>
      <c r="M14" s="54"/>
      <c r="N14" s="54"/>
      <c r="O14" s="54"/>
      <c r="P14" s="55"/>
    </row>
    <row r="15" spans="1:16" ht="15" customHeight="1" x14ac:dyDescent="0.2">
      <c r="A15" s="94"/>
      <c r="B15" s="82"/>
      <c r="C15" s="82"/>
      <c r="D15" s="85"/>
      <c r="G15" s="86"/>
      <c r="H15" s="109"/>
      <c r="K15" s="76"/>
      <c r="L15" s="76"/>
      <c r="M15" s="76"/>
      <c r="N15" s="76"/>
      <c r="O15" s="76"/>
      <c r="P15" s="87"/>
    </row>
    <row r="16" spans="1:16" ht="9.9499999999999993" customHeight="1" x14ac:dyDescent="0.2">
      <c r="A16" s="94"/>
      <c r="B16" s="81" t="s">
        <v>32</v>
      </c>
      <c r="C16" s="82"/>
      <c r="G16" s="86"/>
      <c r="H16" s="109"/>
      <c r="K16" s="76"/>
      <c r="L16" s="76"/>
      <c r="M16" s="76"/>
      <c r="N16" s="76"/>
      <c r="O16" s="76"/>
      <c r="P16" s="87"/>
    </row>
    <row r="17" spans="1:16" ht="9.9499999999999993" customHeight="1" thickBot="1" x14ac:dyDescent="0.25">
      <c r="A17" s="94"/>
      <c r="B17" s="82"/>
      <c r="C17" s="82"/>
      <c r="D17" s="85"/>
      <c r="G17" s="86"/>
      <c r="H17" s="109"/>
      <c r="K17" s="76"/>
      <c r="L17" s="76"/>
      <c r="M17" s="76"/>
      <c r="N17" s="76"/>
      <c r="O17" s="76"/>
      <c r="P17" s="87"/>
    </row>
    <row r="18" spans="1:16" s="83" customFormat="1" thickBot="1" x14ac:dyDescent="0.25">
      <c r="A18" s="94"/>
      <c r="B18" s="103" t="s">
        <v>36</v>
      </c>
      <c r="C18" s="125"/>
      <c r="D18" s="90" t="str">
        <f>IF(ISBLANK(C18),"  Please enter required data",IF(ISNONTEXT(C18),"  Please enter required data",""))</f>
        <v xml:space="preserve">  Please enter required data</v>
      </c>
      <c r="F18" s="84"/>
      <c r="H18" s="84"/>
      <c r="I18" s="84"/>
      <c r="J18" s="84"/>
      <c r="K18" s="92"/>
      <c r="L18" s="92"/>
      <c r="M18" s="92"/>
      <c r="N18" s="92"/>
      <c r="O18" s="92"/>
      <c r="P18" s="93"/>
    </row>
    <row r="19" spans="1:16" s="83" customFormat="1" ht="23.25" thickBot="1" x14ac:dyDescent="0.25">
      <c r="A19" s="94"/>
      <c r="B19" s="103" t="s">
        <v>35</v>
      </c>
      <c r="C19" s="125"/>
      <c r="D19" s="90" t="str">
        <f>IF(ISBLANK(C19),"  Please enter required data",IF(ISNONTEXT(C19),"  Please enter required data",""))</f>
        <v xml:space="preserve">  Please enter required data</v>
      </c>
      <c r="F19" s="92" t="s">
        <v>43</v>
      </c>
      <c r="H19" s="84"/>
      <c r="I19" s="84"/>
      <c r="J19" s="84"/>
      <c r="K19" s="92"/>
      <c r="L19" s="92"/>
      <c r="M19" s="92"/>
      <c r="N19" s="92"/>
      <c r="O19" s="92"/>
      <c r="P19" s="93"/>
    </row>
    <row r="20" spans="1:16" s="83" customFormat="1" thickBot="1" x14ac:dyDescent="0.25">
      <c r="A20" s="94"/>
      <c r="B20" s="103" t="s">
        <v>34</v>
      </c>
      <c r="C20" s="125"/>
      <c r="D20" s="90" t="str">
        <f>IF(ISBLANK(C20),"  Please enter required data",IF(ISNONTEXT(C20),"  Please enter required data",""))</f>
        <v xml:space="preserve">  Please enter required data</v>
      </c>
      <c r="F20" s="84"/>
      <c r="H20" s="84"/>
      <c r="I20" s="84"/>
      <c r="J20" s="84"/>
      <c r="K20" s="92"/>
      <c r="L20" s="92"/>
      <c r="M20" s="92"/>
      <c r="N20" s="92"/>
      <c r="O20" s="92"/>
      <c r="P20" s="93"/>
    </row>
    <row r="21" spans="1:16" s="83" customFormat="1" thickBot="1" x14ac:dyDescent="0.25">
      <c r="A21" s="94"/>
      <c r="B21" s="103" t="s">
        <v>33</v>
      </c>
      <c r="C21" s="125"/>
      <c r="D21" s="90" t="str">
        <f>IF(ISBLANK(C21),"  Please enter required data","")</f>
        <v xml:space="preserve">  Please enter required data</v>
      </c>
      <c r="F21" s="84"/>
      <c r="H21" s="84"/>
      <c r="I21" s="84"/>
      <c r="J21" s="84"/>
      <c r="K21" s="92"/>
      <c r="L21" s="92"/>
      <c r="M21" s="92"/>
      <c r="N21" s="92"/>
      <c r="O21" s="92"/>
      <c r="P21" s="93"/>
    </row>
    <row r="22" spans="1:16" s="83" customFormat="1" thickBot="1" x14ac:dyDescent="0.25">
      <c r="A22" s="94"/>
      <c r="B22" s="103" t="s">
        <v>38</v>
      </c>
      <c r="C22" s="125"/>
      <c r="D22" s="90" t="str">
        <f>IF(ISBLANK(C22),"  Please enter required data","")</f>
        <v xml:space="preserve">  Please enter required data</v>
      </c>
      <c r="F22" s="84"/>
      <c r="H22" s="84"/>
      <c r="I22" s="84"/>
      <c r="J22" s="84"/>
      <c r="K22" s="92"/>
      <c r="L22" s="92"/>
      <c r="M22" s="92"/>
      <c r="N22" s="92"/>
      <c r="O22" s="92"/>
      <c r="P22" s="93"/>
    </row>
    <row r="23" spans="1:16" s="83" customFormat="1" ht="18.75" thickBot="1" x14ac:dyDescent="0.25">
      <c r="A23" s="94"/>
      <c r="B23" s="103" t="s">
        <v>37</v>
      </c>
      <c r="C23" s="128"/>
      <c r="D23" s="90" t="str">
        <f>IF(IF(ISERROR(FIND("@",C23)),1,0)+IF(ISERROR(FIND(".",C23)),1,0)&gt;0,"  Please enter required data"," ")</f>
        <v xml:space="preserve">  Please enter required data</v>
      </c>
      <c r="F23" s="84"/>
      <c r="H23" s="84"/>
      <c r="I23" s="84"/>
      <c r="J23" s="84"/>
      <c r="K23" s="92"/>
      <c r="L23" s="92"/>
      <c r="M23" s="92"/>
      <c r="N23" s="92"/>
      <c r="O23" s="92"/>
      <c r="P23" s="93"/>
    </row>
    <row r="24" spans="1:16" s="83" customFormat="1" ht="45.75" thickBot="1" x14ac:dyDescent="0.25">
      <c r="A24" s="94"/>
      <c r="B24" s="114" t="s">
        <v>71</v>
      </c>
      <c r="C24" s="125"/>
      <c r="D24" s="90" t="str">
        <f>IF(F11=2,"",IF(ISBLANK(C24),"","  No entry should be made"))</f>
        <v/>
      </c>
      <c r="F24" s="135"/>
      <c r="H24" s="84"/>
      <c r="I24" s="84"/>
      <c r="J24" s="84"/>
      <c r="K24" s="92"/>
      <c r="L24" s="92"/>
      <c r="M24" s="92"/>
      <c r="N24" s="92"/>
      <c r="O24" s="92"/>
      <c r="P24" s="93"/>
    </row>
    <row r="25" spans="1:16" s="83" customFormat="1" ht="20.100000000000001" customHeight="1" thickBot="1" x14ac:dyDescent="0.25">
      <c r="A25" s="144"/>
      <c r="B25" s="145"/>
      <c r="C25" s="151"/>
      <c r="D25" s="146"/>
      <c r="F25" s="135"/>
      <c r="H25" s="84"/>
      <c r="I25" s="84"/>
      <c r="J25" s="84"/>
      <c r="K25" s="92"/>
      <c r="L25" s="92"/>
      <c r="M25" s="92"/>
      <c r="N25" s="92"/>
      <c r="O25" s="92"/>
      <c r="P25" s="93"/>
    </row>
    <row r="26" spans="1:16" s="50" customFormat="1" ht="20.100000000000001" customHeight="1" x14ac:dyDescent="0.25">
      <c r="A26" s="94"/>
      <c r="B26" s="147" t="s">
        <v>61</v>
      </c>
      <c r="C26" s="56"/>
      <c r="D26" s="51"/>
      <c r="F26" s="84"/>
      <c r="H26" s="84"/>
      <c r="I26" s="84"/>
      <c r="J26" s="84"/>
      <c r="K26" s="54"/>
      <c r="L26" s="54"/>
      <c r="M26" s="54"/>
      <c r="N26" s="54"/>
      <c r="O26" s="54"/>
      <c r="P26" s="55"/>
    </row>
    <row r="27" spans="1:16" s="50" customFormat="1" ht="30" customHeight="1" x14ac:dyDescent="0.2">
      <c r="A27" s="94"/>
      <c r="B27" s="257" t="s">
        <v>42</v>
      </c>
      <c r="C27" s="257"/>
      <c r="D27" s="257"/>
      <c r="E27" s="67"/>
      <c r="F27" s="136"/>
      <c r="G27" s="67"/>
      <c r="H27" s="84"/>
      <c r="I27" s="84"/>
      <c r="J27" s="84"/>
      <c r="K27" s="54"/>
      <c r="L27" s="54"/>
      <c r="M27" s="54"/>
      <c r="N27" s="54"/>
      <c r="O27" s="54"/>
      <c r="P27" s="55"/>
    </row>
    <row r="28" spans="1:16" s="50" customFormat="1" ht="9.9499999999999993" customHeight="1" thickBot="1" x14ac:dyDescent="0.25">
      <c r="A28" s="94"/>
      <c r="B28" s="115"/>
      <c r="C28" s="115"/>
      <c r="D28" s="115"/>
      <c r="E28" s="67"/>
      <c r="F28" s="136"/>
      <c r="G28" s="67"/>
      <c r="H28" s="84"/>
      <c r="I28" s="84"/>
      <c r="J28" s="84"/>
      <c r="K28" s="54"/>
      <c r="L28" s="54"/>
      <c r="M28" s="54"/>
      <c r="N28" s="54"/>
      <c r="O28" s="54"/>
      <c r="P28" s="55"/>
    </row>
    <row r="29" spans="1:16" s="50" customFormat="1" ht="47.25" customHeight="1" thickBot="1" x14ac:dyDescent="0.25">
      <c r="A29" s="94"/>
      <c r="B29" s="116" t="s">
        <v>62</v>
      </c>
      <c r="C29" s="117"/>
      <c r="D29" s="90" t="str">
        <f>IF(F11=3,IF(ISNUMBER(C29),"","  Please enter required data"),IF(ISBLANK(C29),"","  No entry should be made"))</f>
        <v/>
      </c>
      <c r="E29" s="134"/>
      <c r="F29" s="140">
        <f>C29</f>
        <v>0</v>
      </c>
      <c r="G29" s="134"/>
      <c r="H29" s="84"/>
      <c r="I29" s="84"/>
      <c r="J29" s="84"/>
      <c r="K29" s="54"/>
      <c r="L29" s="54"/>
      <c r="M29" s="54"/>
      <c r="N29" s="54"/>
      <c r="O29" s="54"/>
      <c r="P29" s="55"/>
    </row>
    <row r="30" spans="1:16" s="50" customFormat="1" ht="9.9499999999999993" customHeight="1" x14ac:dyDescent="0.2">
      <c r="A30" s="94"/>
      <c r="B30" s="115"/>
      <c r="C30" s="115"/>
      <c r="D30" s="115"/>
      <c r="E30" s="67"/>
      <c r="F30" s="136"/>
      <c r="G30" s="67"/>
      <c r="H30" s="84"/>
      <c r="I30" s="84"/>
      <c r="J30" s="84"/>
      <c r="K30" s="54"/>
      <c r="L30" s="54"/>
      <c r="M30" s="54"/>
      <c r="N30" s="54"/>
      <c r="O30" s="54"/>
      <c r="P30" s="55"/>
    </row>
    <row r="31" spans="1:16" s="50" customFormat="1" ht="15" customHeight="1" thickBot="1" x14ac:dyDescent="0.25">
      <c r="A31" s="94"/>
      <c r="B31" s="56"/>
      <c r="C31" s="56"/>
      <c r="D31" s="51"/>
      <c r="F31" s="84"/>
      <c r="H31" s="84"/>
      <c r="I31" s="84"/>
      <c r="J31" s="84"/>
      <c r="K31" s="54"/>
      <c r="L31" s="54"/>
      <c r="M31" s="54"/>
      <c r="N31" s="54"/>
      <c r="O31" s="54"/>
      <c r="P31" s="55"/>
    </row>
    <row r="32" spans="1:16" s="83" customFormat="1" ht="13.5" thickBot="1" x14ac:dyDescent="0.25">
      <c r="A32" s="94"/>
      <c r="B32" s="130" t="s">
        <v>44</v>
      </c>
      <c r="C32" s="126"/>
      <c r="D32" s="90" t="str">
        <f>IF(AND($F$29&gt;=1,$F$11=3),IF(ISBLANK(C32),"  Please enter required data",IF(ISNONTEXT(C32),"  Please enter required data","")),IF(ISBLANK(C32),"","  No entry should be made"))</f>
        <v/>
      </c>
      <c r="F32" s="135"/>
      <c r="H32" s="84"/>
      <c r="I32" s="84"/>
      <c r="J32" s="84"/>
      <c r="K32" s="92"/>
      <c r="L32" s="92"/>
      <c r="M32" s="92"/>
      <c r="N32" s="92"/>
      <c r="O32" s="92"/>
      <c r="P32" s="93"/>
    </row>
    <row r="33" spans="1:21" s="83" customFormat="1" ht="23.25" thickBot="1" x14ac:dyDescent="0.25">
      <c r="A33" s="94"/>
      <c r="B33" s="130" t="s">
        <v>35</v>
      </c>
      <c r="C33" s="126"/>
      <c r="D33" s="90" t="str">
        <f>IF(AND($F$29&gt;=1,$F$11=3),IF(ISBLANK(C33),"  Please enter required data",IF(ISNONTEXT(C33),"  Please enter required data","")),IF(ISBLANK(C33),"","  No entry should be made"))</f>
        <v/>
      </c>
      <c r="F33" s="92" t="s">
        <v>43</v>
      </c>
      <c r="H33" s="84"/>
      <c r="I33" s="84"/>
      <c r="J33" s="84"/>
      <c r="K33" s="92"/>
      <c r="L33" s="92"/>
      <c r="M33" s="92"/>
      <c r="N33" s="92"/>
      <c r="O33" s="92"/>
      <c r="P33" s="93"/>
    </row>
    <row r="34" spans="1:21" s="83" customFormat="1" thickBot="1" x14ac:dyDescent="0.25">
      <c r="A34" s="94"/>
      <c r="B34" s="130" t="s">
        <v>49</v>
      </c>
      <c r="C34" s="126"/>
      <c r="D34" s="90" t="str">
        <f>IF(AND($F$29&gt;=1,$F$11=3),IF(ISBLANK(C34),"  Please enter required data",IF(ISNONTEXT(C34),"  Please enter required data","")),IF(ISBLANK(C34),"","  No entry should be made"))</f>
        <v/>
      </c>
      <c r="F34" s="135"/>
      <c r="H34" s="84"/>
      <c r="I34" s="84"/>
      <c r="J34" s="84"/>
      <c r="Q34" s="96"/>
      <c r="R34" s="96"/>
      <c r="S34" s="97"/>
      <c r="T34" s="98"/>
      <c r="U34" s="98"/>
    </row>
    <row r="35" spans="1:21" s="83" customFormat="1" thickBot="1" x14ac:dyDescent="0.25">
      <c r="A35" s="94"/>
      <c r="B35" s="130" t="s">
        <v>20</v>
      </c>
      <c r="C35" s="126"/>
      <c r="D35" s="90" t="str">
        <f>IF(AND($F$29&gt;=1,$F$11=3),IF(ISBLANK(C35),"  Please enter required data",""),IF(ISBLANK(C35),"","  No entry should be made"))</f>
        <v/>
      </c>
      <c r="E35" s="99"/>
      <c r="F35" s="136"/>
      <c r="G35" s="99"/>
      <c r="H35" s="84"/>
      <c r="I35" s="84"/>
      <c r="J35" s="84"/>
      <c r="K35" s="92"/>
      <c r="L35" s="92"/>
      <c r="M35" s="92"/>
      <c r="N35" s="92"/>
      <c r="O35" s="92"/>
      <c r="P35" s="93"/>
    </row>
    <row r="36" spans="1:21" s="83" customFormat="1" thickBot="1" x14ac:dyDescent="0.25">
      <c r="A36" s="94"/>
      <c r="B36" s="130" t="s">
        <v>39</v>
      </c>
      <c r="C36" s="126"/>
      <c r="D36" s="90" t="str">
        <f>IF(AND($F$29&gt;=1,$F$11=3),IF(ISBLANK(C36),"  Please enter required data",""),IF(ISBLANK(C36),"","  No entry should be made"))</f>
        <v/>
      </c>
      <c r="E36" s="99"/>
      <c r="F36" s="136"/>
      <c r="G36" s="99"/>
      <c r="H36" s="84"/>
      <c r="I36" s="84"/>
      <c r="J36" s="84"/>
      <c r="K36" s="92"/>
      <c r="L36" s="92"/>
      <c r="M36" s="92"/>
      <c r="N36" s="92"/>
      <c r="O36" s="92"/>
      <c r="P36" s="93"/>
    </row>
    <row r="37" spans="1:21" s="83" customFormat="1" ht="18.75" thickBot="1" x14ac:dyDescent="0.25">
      <c r="A37" s="94"/>
      <c r="B37" s="130" t="s">
        <v>40</v>
      </c>
      <c r="C37" s="132"/>
      <c r="D37" s="90" t="str">
        <f>IF(AND($F$29&gt;=1,$F$11=3),IF(IF(ISERROR(FIND("@",C37)),1,0)+IF(ISERROR(FIND(".",C37)),1,0)&gt;0,"  Please enter required data",""),IF(ISBLANK(C37),"","  No entry should be made"))</f>
        <v/>
      </c>
      <c r="E37" s="99"/>
      <c r="F37" s="137"/>
      <c r="G37" s="104"/>
      <c r="H37" s="84"/>
      <c r="I37" s="84"/>
      <c r="J37" s="84"/>
      <c r="K37" s="92"/>
      <c r="L37" s="92"/>
      <c r="M37" s="92"/>
      <c r="N37" s="92"/>
      <c r="O37" s="92"/>
      <c r="P37" s="93"/>
    </row>
    <row r="38" spans="1:21" s="83" customFormat="1" ht="9.9499999999999993" customHeight="1" x14ac:dyDescent="0.2">
      <c r="A38" s="94"/>
      <c r="B38" s="88"/>
      <c r="C38" s="89"/>
      <c r="D38" s="89"/>
      <c r="E38" s="99"/>
      <c r="F38" s="136"/>
      <c r="G38" s="99"/>
      <c r="H38" s="84"/>
      <c r="I38" s="84"/>
      <c r="J38" s="84"/>
      <c r="K38" s="92"/>
      <c r="L38" s="92"/>
      <c r="M38" s="92"/>
      <c r="N38" s="92"/>
      <c r="O38" s="92"/>
      <c r="P38" s="93"/>
    </row>
    <row r="39" spans="1:21" s="50" customFormat="1" ht="15" customHeight="1" x14ac:dyDescent="0.2">
      <c r="A39" s="94"/>
      <c r="B39" s="259" t="s">
        <v>75</v>
      </c>
      <c r="C39" s="162"/>
      <c r="D39" s="131"/>
      <c r="E39" s="67"/>
      <c r="F39" s="141" t="b">
        <v>0</v>
      </c>
      <c r="G39" s="95" t="str">
        <f>IF(F39=TRUE,"Domestic Manufacturer","")</f>
        <v/>
      </c>
      <c r="H39" s="84"/>
      <c r="I39" s="84"/>
      <c r="J39" s="84"/>
      <c r="K39" s="54"/>
      <c r="L39" s="54"/>
      <c r="M39" s="54"/>
      <c r="N39" s="54"/>
      <c r="O39" s="54"/>
      <c r="P39" s="55"/>
    </row>
    <row r="40" spans="1:21" s="50" customFormat="1" ht="27.75" customHeight="1" x14ac:dyDescent="0.2">
      <c r="A40" s="94"/>
      <c r="B40" s="259"/>
      <c r="C40" s="163"/>
      <c r="D40" s="90" t="str">
        <f>IF(AND($F$11=3,$F$29&gt;=1),IF(OR(F39=TRUE,F40=TRUE,F41=TRUE),"","  Please enter required data"),"")</f>
        <v/>
      </c>
      <c r="E40" s="67"/>
      <c r="F40" s="141" t="b">
        <v>0</v>
      </c>
      <c r="G40" s="95" t="str">
        <f>IF(F40=TRUE,"Importer","")</f>
        <v/>
      </c>
      <c r="H40" s="84"/>
      <c r="I40" s="84"/>
      <c r="J40" s="84"/>
      <c r="K40" s="54"/>
      <c r="L40" s="54"/>
      <c r="M40" s="54"/>
      <c r="N40" s="54"/>
      <c r="O40" s="54"/>
      <c r="P40" s="55"/>
    </row>
    <row r="41" spans="1:21" s="50" customFormat="1" ht="15" customHeight="1" x14ac:dyDescent="0.2">
      <c r="A41" s="94"/>
      <c r="B41" s="259"/>
      <c r="C41" s="164"/>
      <c r="D41" s="131"/>
      <c r="E41" s="67"/>
      <c r="F41" s="141" t="b">
        <v>0</v>
      </c>
      <c r="G41" s="95" t="str">
        <f>IF(F41=TRUE,"Private Labeler","")</f>
        <v/>
      </c>
      <c r="H41" s="84"/>
      <c r="I41" s="84"/>
      <c r="J41" s="84"/>
      <c r="K41" s="54"/>
      <c r="L41" s="54"/>
      <c r="M41" s="54"/>
      <c r="N41" s="54"/>
      <c r="O41" s="54"/>
      <c r="P41" s="55"/>
    </row>
    <row r="42" spans="1:21" s="50" customFormat="1" ht="9.9499999999999993" customHeight="1" thickBot="1" x14ac:dyDescent="0.25">
      <c r="A42" s="94"/>
      <c r="B42" s="60"/>
      <c r="C42" s="69"/>
      <c r="D42" s="69"/>
      <c r="E42" s="67"/>
      <c r="F42" s="136"/>
      <c r="G42" s="67"/>
      <c r="H42" s="84"/>
      <c r="I42" s="84"/>
      <c r="J42" s="84"/>
      <c r="K42" s="54"/>
      <c r="L42" s="54"/>
      <c r="M42" s="54"/>
      <c r="N42" s="54"/>
      <c r="O42" s="54"/>
      <c r="P42" s="55"/>
    </row>
    <row r="43" spans="1:21" s="50" customFormat="1" ht="34.5" thickBot="1" x14ac:dyDescent="0.25">
      <c r="A43" s="94"/>
      <c r="B43" s="133" t="s">
        <v>72</v>
      </c>
      <c r="C43" s="127"/>
      <c r="D43" s="90" t="str">
        <f>IF(AND($F$29&gt;=1,$F$11=3,F40=TRUE),"",IF(ISBLANK(C43),"","  No entry should be made"))</f>
        <v/>
      </c>
      <c r="E43" s="67"/>
      <c r="F43" s="166"/>
      <c r="G43" s="67"/>
      <c r="H43" s="84"/>
      <c r="I43" s="84"/>
      <c r="J43" s="84"/>
      <c r="K43" s="54"/>
      <c r="L43" s="54"/>
      <c r="M43" s="54"/>
      <c r="N43" s="54"/>
      <c r="O43" s="54"/>
      <c r="P43" s="55"/>
    </row>
    <row r="44" spans="1:21" s="50" customFormat="1" ht="9.9499999999999993" customHeight="1" thickBot="1" x14ac:dyDescent="0.25">
      <c r="A44" s="94"/>
      <c r="C44" s="59"/>
      <c r="D44" s="51"/>
      <c r="F44" s="135"/>
      <c r="G44" s="66"/>
      <c r="H44" s="109"/>
      <c r="I44" s="84"/>
      <c r="J44" s="84"/>
      <c r="K44" s="54"/>
      <c r="L44" s="54"/>
      <c r="M44" s="54"/>
      <c r="N44" s="54"/>
      <c r="O44" s="54"/>
      <c r="P44" s="55"/>
    </row>
    <row r="45" spans="1:21" s="50" customFormat="1" ht="23.25" thickBot="1" x14ac:dyDescent="0.25">
      <c r="A45" s="94"/>
      <c r="B45" s="133" t="s">
        <v>41</v>
      </c>
      <c r="C45" s="127"/>
      <c r="D45" s="90" t="str">
        <f>IF(AND($F$29&gt;=1,$F$11=3,F41=TRUE),IF(ISBLANK(C45),"  Please enter required data",""),IF(ISBLANK(C45),"","  No entry should be made"))</f>
        <v/>
      </c>
      <c r="E45" s="67"/>
      <c r="F45" s="138"/>
      <c r="G45" s="67"/>
      <c r="H45" s="84"/>
      <c r="I45" s="84"/>
      <c r="J45" s="84"/>
      <c r="K45" s="54"/>
      <c r="L45" s="54"/>
      <c r="M45" s="54"/>
      <c r="N45" s="54"/>
      <c r="O45" s="54"/>
      <c r="P45" s="55"/>
    </row>
    <row r="46" spans="1:21" s="50" customFormat="1" ht="15.6" customHeight="1" x14ac:dyDescent="0.2">
      <c r="A46" s="94"/>
      <c r="B46" s="60"/>
      <c r="C46" s="69"/>
      <c r="D46" s="69"/>
      <c r="E46" s="67"/>
      <c r="F46" s="136"/>
      <c r="G46" s="67"/>
      <c r="H46" s="84"/>
      <c r="I46" s="84"/>
      <c r="J46" s="84"/>
      <c r="K46" s="54"/>
      <c r="L46" s="54"/>
      <c r="M46" s="54"/>
      <c r="N46" s="54"/>
      <c r="O46" s="54"/>
      <c r="P46" s="55"/>
    </row>
    <row r="47" spans="1:21" s="50" customFormat="1" ht="15" customHeight="1" thickBot="1" x14ac:dyDescent="0.25">
      <c r="A47" s="94"/>
      <c r="B47" s="56"/>
      <c r="C47" s="56"/>
      <c r="D47" s="51"/>
      <c r="F47" s="84"/>
      <c r="H47" s="84"/>
      <c r="I47" s="84"/>
      <c r="J47" s="84"/>
      <c r="K47" s="54"/>
      <c r="L47" s="54"/>
      <c r="M47" s="54"/>
      <c r="N47" s="54"/>
      <c r="O47" s="54"/>
      <c r="P47" s="55"/>
    </row>
    <row r="48" spans="1:21" s="83" customFormat="1" ht="13.5" thickBot="1" x14ac:dyDescent="0.25">
      <c r="A48" s="94"/>
      <c r="B48" s="130" t="s">
        <v>45</v>
      </c>
      <c r="C48" s="126"/>
      <c r="D48" s="90" t="str">
        <f>IF(AND($F$29&gt;=2,$F$11=3),IF(ISBLANK(C48),"  Please enter required data",IF(ISNONTEXT(C48),"  Please enter required data","")),IF(ISBLANK(C48),"","  No entry should be made"))</f>
        <v/>
      </c>
      <c r="F48" s="135"/>
      <c r="H48" s="84"/>
      <c r="I48" s="84"/>
      <c r="J48" s="84"/>
      <c r="K48" s="92"/>
      <c r="L48" s="92"/>
      <c r="M48" s="92"/>
      <c r="N48" s="92"/>
      <c r="O48" s="92"/>
      <c r="P48" s="93"/>
    </row>
    <row r="49" spans="1:21" s="83" customFormat="1" ht="23.25" thickBot="1" x14ac:dyDescent="0.25">
      <c r="A49" s="94"/>
      <c r="B49" s="130" t="s">
        <v>35</v>
      </c>
      <c r="C49" s="126"/>
      <c r="D49" s="90" t="str">
        <f>IF(AND($F$29&gt;=2,$F$11=3),IF(ISBLANK(C49),"  Please enter required data",IF(ISNONTEXT(C49),"  Please enter required data","")),IF(ISBLANK(C49),"","  No entry should be made"))</f>
        <v/>
      </c>
      <c r="F49" s="92" t="s">
        <v>43</v>
      </c>
      <c r="H49" s="84"/>
      <c r="I49" s="84"/>
      <c r="J49" s="84"/>
      <c r="K49" s="92"/>
      <c r="L49" s="92"/>
      <c r="M49" s="92"/>
      <c r="N49" s="92"/>
      <c r="O49" s="92"/>
      <c r="P49" s="93"/>
    </row>
    <row r="50" spans="1:21" s="83" customFormat="1" thickBot="1" x14ac:dyDescent="0.25">
      <c r="A50" s="94"/>
      <c r="B50" s="130" t="s">
        <v>49</v>
      </c>
      <c r="C50" s="126"/>
      <c r="D50" s="90" t="str">
        <f>IF(AND($F$29&gt;=2,$F$11=3),IF(ISBLANK(C50),"  Please enter required data",IF(ISNONTEXT(C50),"  Please enter required data","")),IF(ISBLANK(C50),"","  No entry should be made"))</f>
        <v/>
      </c>
      <c r="F50" s="135"/>
      <c r="H50" s="84"/>
      <c r="I50" s="84"/>
      <c r="J50" s="84"/>
      <c r="Q50" s="96"/>
      <c r="R50" s="96"/>
      <c r="S50" s="97"/>
      <c r="T50" s="98"/>
      <c r="U50" s="98"/>
    </row>
    <row r="51" spans="1:21" s="83" customFormat="1" thickBot="1" x14ac:dyDescent="0.25">
      <c r="A51" s="94"/>
      <c r="B51" s="130" t="s">
        <v>20</v>
      </c>
      <c r="C51" s="126"/>
      <c r="D51" s="90" t="str">
        <f>IF(AND($F$29&gt;=2,$F$11=3),IF(ISBLANK(C51),"  Please enter required data",""),IF(ISBLANK(C51),"","  No entry should be made"))</f>
        <v/>
      </c>
      <c r="E51" s="99"/>
      <c r="F51" s="136"/>
      <c r="G51" s="99"/>
      <c r="H51" s="84"/>
      <c r="I51" s="84"/>
      <c r="J51" s="84"/>
      <c r="K51" s="92"/>
      <c r="L51" s="92"/>
      <c r="M51" s="92"/>
      <c r="N51" s="92"/>
      <c r="O51" s="92"/>
      <c r="P51" s="93"/>
    </row>
    <row r="52" spans="1:21" s="83" customFormat="1" thickBot="1" x14ac:dyDescent="0.25">
      <c r="A52" s="94"/>
      <c r="B52" s="130" t="s">
        <v>39</v>
      </c>
      <c r="C52" s="126"/>
      <c r="D52" s="90" t="str">
        <f>IF(AND($F$29&gt;=2,$F$11=3),IF(ISBLANK(C52),"  Please enter required data",""),IF(ISBLANK(C52),"","  No entry should be made"))</f>
        <v/>
      </c>
      <c r="E52" s="99"/>
      <c r="F52" s="136"/>
      <c r="G52" s="99"/>
      <c r="H52" s="84"/>
      <c r="I52" s="84"/>
      <c r="J52" s="84"/>
      <c r="K52" s="92"/>
      <c r="L52" s="92"/>
      <c r="M52" s="92"/>
      <c r="N52" s="92"/>
      <c r="O52" s="92"/>
      <c r="P52" s="93"/>
    </row>
    <row r="53" spans="1:21" s="83" customFormat="1" ht="15.6" customHeight="1" thickBot="1" x14ac:dyDescent="0.25">
      <c r="A53" s="94"/>
      <c r="B53" s="130" t="s">
        <v>40</v>
      </c>
      <c r="C53" s="132"/>
      <c r="D53" s="90" t="str">
        <f>IF(AND($F$29&gt;=2,$F$11=3),IF(IF(ISERROR(FIND("@",C53)),1,0)+IF(ISERROR(FIND(".",C53)),1,0)&gt;0,"  Please enter required data",""),IF(ISBLANK(C53),"","  No entry should be made"))</f>
        <v/>
      </c>
      <c r="E53" s="99"/>
      <c r="F53" s="138"/>
      <c r="G53" s="99"/>
      <c r="H53" s="84"/>
      <c r="I53" s="84"/>
      <c r="J53" s="84"/>
      <c r="K53" s="92"/>
      <c r="L53" s="92"/>
      <c r="M53" s="92"/>
      <c r="N53" s="92"/>
      <c r="O53" s="92"/>
      <c r="P53" s="93"/>
    </row>
    <row r="54" spans="1:21" s="83" customFormat="1" ht="9.9499999999999993" customHeight="1" x14ac:dyDescent="0.2">
      <c r="A54" s="94"/>
      <c r="B54" s="88"/>
      <c r="C54" s="89"/>
      <c r="D54" s="89"/>
      <c r="E54" s="99"/>
      <c r="F54" s="136"/>
      <c r="G54" s="99"/>
      <c r="H54" s="84"/>
      <c r="I54" s="84"/>
      <c r="J54" s="84"/>
      <c r="K54" s="92"/>
      <c r="L54" s="92"/>
      <c r="M54" s="92"/>
      <c r="N54" s="92"/>
      <c r="O54" s="92"/>
      <c r="P54" s="93"/>
    </row>
    <row r="55" spans="1:21" s="50" customFormat="1" ht="15" customHeight="1" x14ac:dyDescent="0.2">
      <c r="A55" s="94"/>
      <c r="B55" s="259" t="s">
        <v>75</v>
      </c>
      <c r="C55" s="162"/>
      <c r="D55" s="131"/>
      <c r="E55" s="67"/>
      <c r="F55" s="141" t="b">
        <v>0</v>
      </c>
      <c r="G55" s="95" t="str">
        <f>IF(F55=TRUE,"Domestic Manufacturer","")</f>
        <v/>
      </c>
      <c r="H55" s="84"/>
      <c r="I55" s="84"/>
      <c r="J55" s="84"/>
      <c r="K55" s="54"/>
      <c r="L55" s="54"/>
      <c r="M55" s="54"/>
      <c r="N55" s="54"/>
      <c r="O55" s="54"/>
      <c r="P55" s="55"/>
    </row>
    <row r="56" spans="1:21" s="50" customFormat="1" ht="27.75" customHeight="1" x14ac:dyDescent="0.2">
      <c r="A56" s="94"/>
      <c r="B56" s="259"/>
      <c r="C56" s="163"/>
      <c r="D56" s="90" t="str">
        <f>IF(AND($F$11=3,$F$29&gt;=2),IF(OR(F55=TRUE,F56=TRUE,F57=TRUE),"","  Please enter required data"),"")</f>
        <v/>
      </c>
      <c r="E56" s="67"/>
      <c r="F56" s="141" t="b">
        <v>0</v>
      </c>
      <c r="G56" s="95" t="str">
        <f>IF(F56=TRUE,"Importer","")</f>
        <v/>
      </c>
      <c r="H56" s="84"/>
      <c r="I56" s="84"/>
      <c r="J56" s="84"/>
      <c r="K56" s="54"/>
      <c r="L56" s="54"/>
      <c r="M56" s="54"/>
      <c r="N56" s="54"/>
      <c r="O56" s="54"/>
      <c r="P56" s="55"/>
    </row>
    <row r="57" spans="1:21" s="50" customFormat="1" ht="15" customHeight="1" x14ac:dyDescent="0.2">
      <c r="A57" s="94"/>
      <c r="B57" s="259"/>
      <c r="C57" s="164"/>
      <c r="D57" s="131"/>
      <c r="E57" s="67"/>
      <c r="F57" s="141" t="b">
        <v>0</v>
      </c>
      <c r="G57" s="95" t="str">
        <f>IF(F57=TRUE,"Private Labeler","")</f>
        <v/>
      </c>
      <c r="H57" s="84"/>
      <c r="I57" s="84"/>
      <c r="J57" s="84"/>
      <c r="K57" s="54"/>
      <c r="L57" s="54"/>
      <c r="M57" s="54"/>
      <c r="N57" s="54"/>
      <c r="O57" s="54"/>
      <c r="P57" s="55"/>
    </row>
    <row r="58" spans="1:21" s="50" customFormat="1" ht="9.9499999999999993" customHeight="1" thickBot="1" x14ac:dyDescent="0.25">
      <c r="A58" s="94"/>
      <c r="B58" s="60"/>
      <c r="C58" s="69"/>
      <c r="D58" s="69"/>
      <c r="E58" s="67"/>
      <c r="F58" s="136"/>
      <c r="G58" s="67"/>
      <c r="H58" s="84"/>
      <c r="I58" s="84"/>
      <c r="J58" s="84"/>
      <c r="K58" s="54"/>
      <c r="L58" s="54"/>
      <c r="M58" s="54"/>
      <c r="N58" s="54"/>
      <c r="O58" s="54"/>
      <c r="P58" s="55"/>
    </row>
    <row r="59" spans="1:21" s="50" customFormat="1" ht="39" customHeight="1" thickBot="1" x14ac:dyDescent="0.25">
      <c r="A59" s="94"/>
      <c r="B59" s="133" t="s">
        <v>72</v>
      </c>
      <c r="C59" s="127"/>
      <c r="D59" s="90" t="str">
        <f>IF(AND($F$29&gt;=2,$F$11=3,F56=TRUE),"",IF(ISBLANK(C59),"","  No entry should be made"))</f>
        <v/>
      </c>
      <c r="E59" s="67"/>
      <c r="F59" s="167"/>
      <c r="G59" s="67"/>
      <c r="H59" s="84"/>
      <c r="I59" s="84"/>
      <c r="J59" s="84"/>
      <c r="K59" s="54"/>
      <c r="L59" s="54"/>
      <c r="M59" s="54"/>
      <c r="N59" s="54"/>
      <c r="O59" s="54"/>
      <c r="P59" s="55"/>
    </row>
    <row r="60" spans="1:21" s="50" customFormat="1" ht="9.9499999999999993" customHeight="1" thickBot="1" x14ac:dyDescent="0.25">
      <c r="A60" s="94"/>
      <c r="B60" s="64"/>
      <c r="C60" s="59"/>
      <c r="D60" s="51"/>
      <c r="F60" s="84"/>
      <c r="G60" s="66"/>
      <c r="H60" s="109"/>
      <c r="I60" s="84"/>
      <c r="J60" s="84"/>
      <c r="K60" s="54"/>
      <c r="L60" s="54"/>
      <c r="M60" s="54"/>
      <c r="N60" s="54"/>
      <c r="O60" s="54"/>
      <c r="P60" s="55"/>
    </row>
    <row r="61" spans="1:21" s="50" customFormat="1" ht="27.75" customHeight="1" thickBot="1" x14ac:dyDescent="0.25">
      <c r="A61" s="94"/>
      <c r="B61" s="133" t="s">
        <v>41</v>
      </c>
      <c r="C61" s="127"/>
      <c r="D61" s="90" t="str">
        <f>IF(AND($F$29&gt;=2,$F$11=3,F57=TRUE),IF(ISBLANK(C61),"  Please enter required data",""),IF(ISBLANK(C61),"","  No entry should be made"))</f>
        <v/>
      </c>
      <c r="E61" s="67"/>
      <c r="F61" s="136"/>
      <c r="G61" s="67"/>
      <c r="H61" s="84"/>
      <c r="I61" s="84"/>
      <c r="J61" s="84"/>
      <c r="K61" s="54"/>
      <c r="L61" s="54"/>
      <c r="M61" s="54"/>
      <c r="N61" s="54"/>
      <c r="O61" s="54"/>
      <c r="P61" s="55"/>
    </row>
    <row r="62" spans="1:21" s="50" customFormat="1" ht="15.6" customHeight="1" x14ac:dyDescent="0.2">
      <c r="A62" s="94"/>
      <c r="B62" s="60"/>
      <c r="C62" s="69"/>
      <c r="D62" s="69"/>
      <c r="E62" s="67"/>
      <c r="F62" s="136"/>
      <c r="G62" s="67"/>
      <c r="H62" s="84"/>
      <c r="I62" s="84"/>
      <c r="J62" s="84"/>
      <c r="K62" s="54"/>
      <c r="L62" s="54"/>
      <c r="M62" s="54"/>
      <c r="N62" s="54"/>
      <c r="O62" s="54"/>
      <c r="P62" s="55"/>
    </row>
    <row r="63" spans="1:21" s="50" customFormat="1" ht="15.6" customHeight="1" thickBot="1" x14ac:dyDescent="0.25">
      <c r="A63" s="94"/>
      <c r="B63" s="60"/>
      <c r="C63" s="69"/>
      <c r="D63" s="69"/>
      <c r="E63" s="67"/>
      <c r="F63" s="136"/>
      <c r="G63" s="67"/>
      <c r="H63" s="84"/>
      <c r="I63" s="84"/>
      <c r="J63" s="84"/>
      <c r="K63" s="54"/>
      <c r="L63" s="54"/>
      <c r="M63" s="54"/>
      <c r="N63" s="54"/>
      <c r="O63" s="54"/>
      <c r="P63" s="55"/>
    </row>
    <row r="64" spans="1:21" s="83" customFormat="1" ht="13.5" thickBot="1" x14ac:dyDescent="0.25">
      <c r="A64" s="94"/>
      <c r="B64" s="130" t="s">
        <v>46</v>
      </c>
      <c r="C64" s="126"/>
      <c r="D64" s="90" t="str">
        <f>IF(AND($F$29&gt;=3,$F$11=3),IF(ISBLANK(C64),"  Please enter required data",IF(ISNONTEXT(C64),"  Please enter required data","")),IF(ISBLANK(C64),"","  No entry should be made"))</f>
        <v/>
      </c>
      <c r="F64" s="135"/>
      <c r="H64" s="84"/>
      <c r="I64" s="84"/>
      <c r="J64" s="84"/>
      <c r="K64" s="92"/>
      <c r="L64" s="92"/>
      <c r="M64" s="92"/>
      <c r="N64" s="92"/>
      <c r="O64" s="92"/>
      <c r="P64" s="93"/>
    </row>
    <row r="65" spans="1:21" s="83" customFormat="1" ht="23.25" thickBot="1" x14ac:dyDescent="0.25">
      <c r="A65" s="94"/>
      <c r="B65" s="130" t="s">
        <v>35</v>
      </c>
      <c r="C65" s="126"/>
      <c r="D65" s="90" t="str">
        <f>IF(AND($F$29&gt;=3,$F$11=3),IF(ISBLANK(C65),"  Please enter required data",IF(ISNONTEXT(C65),"  Please enter required data","")),IF(ISBLANK(C65),"","  No entry should be made"))</f>
        <v/>
      </c>
      <c r="F65" s="92" t="s">
        <v>43</v>
      </c>
      <c r="H65" s="84"/>
      <c r="I65" s="84"/>
      <c r="J65" s="84"/>
      <c r="K65" s="92"/>
      <c r="L65" s="92"/>
      <c r="M65" s="92"/>
      <c r="N65" s="92"/>
      <c r="O65" s="92"/>
      <c r="P65" s="93"/>
    </row>
    <row r="66" spans="1:21" s="83" customFormat="1" thickBot="1" x14ac:dyDescent="0.25">
      <c r="A66" s="94"/>
      <c r="B66" s="130" t="s">
        <v>49</v>
      </c>
      <c r="C66" s="126"/>
      <c r="D66" s="90" t="str">
        <f>IF(AND($F$29&gt;=3,$F$11=3),IF(ISBLANK(C66),"  Please enter required data",IF(ISNONTEXT(C66),"  Please enter required data","")),IF(ISBLANK(C66),"","  No entry should be made"))</f>
        <v/>
      </c>
      <c r="F66" s="135"/>
      <c r="H66" s="84"/>
      <c r="I66" s="84"/>
      <c r="J66" s="84"/>
      <c r="Q66" s="96"/>
      <c r="R66" s="96"/>
      <c r="S66" s="97"/>
      <c r="T66" s="98"/>
      <c r="U66" s="98"/>
    </row>
    <row r="67" spans="1:21" s="83" customFormat="1" thickBot="1" x14ac:dyDescent="0.25">
      <c r="A67" s="94"/>
      <c r="B67" s="130" t="s">
        <v>20</v>
      </c>
      <c r="C67" s="126"/>
      <c r="D67" s="90" t="str">
        <f>IF(AND($F$29&gt;=3,$F$11=3),IF(ISBLANK(C67),"  Please enter required data",""),IF(ISBLANK(C67),"","  No entry should be made"))</f>
        <v/>
      </c>
      <c r="E67" s="99"/>
      <c r="F67" s="136"/>
      <c r="G67" s="99"/>
      <c r="H67" s="84"/>
      <c r="I67" s="84"/>
      <c r="J67" s="84"/>
      <c r="K67" s="92"/>
      <c r="L67" s="92"/>
      <c r="M67" s="92"/>
      <c r="N67" s="92"/>
      <c r="O67" s="92"/>
      <c r="P67" s="93"/>
    </row>
    <row r="68" spans="1:21" s="83" customFormat="1" thickBot="1" x14ac:dyDescent="0.25">
      <c r="A68" s="94"/>
      <c r="B68" s="130" t="s">
        <v>39</v>
      </c>
      <c r="C68" s="126"/>
      <c r="D68" s="90" t="str">
        <f>IF(AND($F$29&gt;=3,$F$11=3),IF(ISBLANK(C68),"  Please enter required data",""),IF(ISBLANK(C68),"","  No entry should be made"))</f>
        <v/>
      </c>
      <c r="E68" s="99"/>
      <c r="F68" s="136"/>
      <c r="G68" s="99"/>
      <c r="H68" s="84"/>
      <c r="I68" s="84"/>
      <c r="J68" s="84"/>
      <c r="K68" s="92"/>
      <c r="L68" s="92"/>
      <c r="M68" s="92"/>
      <c r="N68" s="92"/>
      <c r="O68" s="92"/>
      <c r="P68" s="93"/>
    </row>
    <row r="69" spans="1:21" s="83" customFormat="1" ht="15.6" customHeight="1" thickBot="1" x14ac:dyDescent="0.25">
      <c r="A69" s="94"/>
      <c r="B69" s="130" t="s">
        <v>40</v>
      </c>
      <c r="C69" s="132"/>
      <c r="D69" s="90" t="str">
        <f>IF(AND($F$29&gt;=3,$F$11=3),IF(IF(ISERROR(FIND("@",C69)),1,0)+IF(ISERROR(FIND(".",C69)),1,0)&gt;0,"  Please enter required data",""),IF(ISBLANK(C69),"","  No entry should be made"))</f>
        <v/>
      </c>
      <c r="E69" s="99"/>
      <c r="F69" s="138"/>
      <c r="G69" s="99"/>
      <c r="H69" s="84"/>
      <c r="I69" s="84"/>
      <c r="J69" s="84"/>
      <c r="K69" s="92"/>
      <c r="L69" s="92"/>
      <c r="M69" s="92"/>
      <c r="N69" s="92"/>
      <c r="O69" s="92"/>
      <c r="P69" s="93"/>
    </row>
    <row r="70" spans="1:21" s="83" customFormat="1" ht="9.9499999999999993" customHeight="1" x14ac:dyDescent="0.2">
      <c r="A70" s="94"/>
      <c r="B70" s="88"/>
      <c r="C70" s="89"/>
      <c r="D70" s="89"/>
      <c r="E70" s="99"/>
      <c r="F70" s="136"/>
      <c r="G70" s="99"/>
      <c r="H70" s="84"/>
      <c r="I70" s="84"/>
      <c r="J70" s="84"/>
      <c r="K70" s="92"/>
      <c r="L70" s="92"/>
      <c r="M70" s="92"/>
      <c r="N70" s="92"/>
      <c r="O70" s="92"/>
      <c r="P70" s="93"/>
    </row>
    <row r="71" spans="1:21" s="50" customFormat="1" ht="15" customHeight="1" x14ac:dyDescent="0.2">
      <c r="A71" s="94"/>
      <c r="B71" s="259" t="s">
        <v>75</v>
      </c>
      <c r="C71" s="162"/>
      <c r="D71" s="69"/>
      <c r="E71" s="67"/>
      <c r="F71" s="141" t="b">
        <v>0</v>
      </c>
      <c r="G71" s="95" t="str">
        <f>IF(F71=TRUE,"Domestic Manufacturer","")</f>
        <v/>
      </c>
      <c r="H71" s="84"/>
      <c r="I71" s="84"/>
      <c r="J71" s="84"/>
      <c r="K71" s="54"/>
      <c r="L71" s="54"/>
      <c r="M71" s="54"/>
      <c r="N71" s="54"/>
      <c r="O71" s="54"/>
      <c r="P71" s="55"/>
    </row>
    <row r="72" spans="1:21" s="50" customFormat="1" ht="27.75" customHeight="1" x14ac:dyDescent="0.2">
      <c r="A72" s="94"/>
      <c r="B72" s="259"/>
      <c r="C72" s="163"/>
      <c r="D72" s="90" t="str">
        <f>IF(AND($F$11=3,$F$29&gt;=3),IF(OR(F71=TRUE,F72=TRUE,F73=TRUE),"","  Please enter required data"),"")</f>
        <v/>
      </c>
      <c r="E72" s="67"/>
      <c r="F72" s="141" t="b">
        <v>0</v>
      </c>
      <c r="G72" s="95" t="str">
        <f>IF(F72=TRUE,"Importer","")</f>
        <v/>
      </c>
      <c r="H72" s="84"/>
      <c r="I72" s="84"/>
      <c r="J72" s="84"/>
      <c r="K72" s="54"/>
      <c r="L72" s="54"/>
      <c r="M72" s="54"/>
      <c r="N72" s="54"/>
      <c r="O72" s="54"/>
      <c r="P72" s="55"/>
    </row>
    <row r="73" spans="1:21" s="50" customFormat="1" ht="15" customHeight="1" x14ac:dyDescent="0.2">
      <c r="A73" s="94"/>
      <c r="B73" s="259"/>
      <c r="C73" s="164"/>
      <c r="D73" s="69"/>
      <c r="E73" s="67"/>
      <c r="F73" s="141" t="b">
        <v>0</v>
      </c>
      <c r="G73" s="95" t="str">
        <f>IF(F73=TRUE,"Private Labeler","")</f>
        <v/>
      </c>
      <c r="H73" s="84"/>
      <c r="I73" s="84"/>
      <c r="J73" s="84"/>
      <c r="K73" s="54"/>
      <c r="L73" s="54"/>
      <c r="M73" s="54"/>
      <c r="N73" s="54"/>
      <c r="O73" s="54"/>
      <c r="P73" s="55"/>
    </row>
    <row r="74" spans="1:21" s="50" customFormat="1" ht="9.9499999999999993" customHeight="1" thickBot="1" x14ac:dyDescent="0.25">
      <c r="A74" s="94"/>
      <c r="B74" s="60"/>
      <c r="C74" s="69"/>
      <c r="D74" s="69"/>
      <c r="E74" s="67"/>
      <c r="F74" s="136"/>
      <c r="G74" s="67"/>
      <c r="H74" s="84"/>
      <c r="I74" s="84"/>
      <c r="J74" s="84"/>
      <c r="K74" s="54"/>
      <c r="L74" s="54"/>
      <c r="M74" s="54"/>
      <c r="N74" s="54"/>
      <c r="O74" s="54"/>
      <c r="P74" s="55"/>
    </row>
    <row r="75" spans="1:21" s="50" customFormat="1" ht="39" customHeight="1" thickBot="1" x14ac:dyDescent="0.25">
      <c r="A75" s="94"/>
      <c r="B75" s="133" t="s">
        <v>72</v>
      </c>
      <c r="C75" s="127"/>
      <c r="D75" s="90" t="str">
        <f>IF(AND($F$29&gt;=3,$F$11=3,F72=TRUE),"",IF(ISBLANK(C75),"","  No entry should be made"))</f>
        <v/>
      </c>
      <c r="E75" s="67"/>
      <c r="F75" s="136"/>
      <c r="G75" s="67"/>
      <c r="H75" s="84"/>
      <c r="I75" s="84"/>
      <c r="J75" s="84"/>
      <c r="K75" s="54"/>
      <c r="L75" s="54"/>
      <c r="M75" s="54"/>
      <c r="N75" s="54"/>
      <c r="O75" s="54"/>
      <c r="P75" s="55"/>
    </row>
    <row r="76" spans="1:21" s="50" customFormat="1" ht="9.9499999999999993" customHeight="1" thickBot="1" x14ac:dyDescent="0.25">
      <c r="A76" s="94"/>
      <c r="B76" s="64"/>
      <c r="C76" s="59"/>
      <c r="D76" s="51"/>
      <c r="F76" s="84"/>
      <c r="G76" s="66"/>
      <c r="H76" s="109"/>
      <c r="I76" s="84"/>
      <c r="J76" s="84"/>
      <c r="K76" s="54"/>
      <c r="L76" s="54"/>
      <c r="M76" s="54"/>
      <c r="N76" s="54"/>
      <c r="O76" s="54"/>
      <c r="P76" s="55"/>
    </row>
    <row r="77" spans="1:21" s="50" customFormat="1" ht="27.75" customHeight="1" thickBot="1" x14ac:dyDescent="0.25">
      <c r="A77" s="94"/>
      <c r="B77" s="133" t="s">
        <v>41</v>
      </c>
      <c r="C77" s="127"/>
      <c r="D77" s="90" t="str">
        <f>IF(AND($F$29&gt;=3,$F$11=3,F73=TRUE),IF(ISBLANK(C77),"  Please enter required data",""),IF(ISBLANK(C77),"","  No entry should be made"))</f>
        <v/>
      </c>
      <c r="E77" s="67"/>
      <c r="F77" s="136"/>
      <c r="G77" s="67"/>
      <c r="H77" s="84"/>
      <c r="I77" s="84"/>
      <c r="J77" s="84"/>
      <c r="K77" s="54"/>
      <c r="L77" s="54"/>
      <c r="M77" s="54"/>
      <c r="N77" s="54"/>
      <c r="O77" s="54"/>
      <c r="P77" s="55"/>
    </row>
    <row r="78" spans="1:21" s="50" customFormat="1" ht="15.6" customHeight="1" x14ac:dyDescent="0.2">
      <c r="A78" s="94"/>
      <c r="B78" s="60"/>
      <c r="C78" s="69"/>
      <c r="D78" s="69"/>
      <c r="E78" s="67"/>
      <c r="F78" s="136"/>
      <c r="G78" s="67"/>
      <c r="H78" s="84"/>
      <c r="I78" s="84"/>
      <c r="J78" s="84"/>
      <c r="K78" s="54"/>
      <c r="L78" s="54"/>
      <c r="M78" s="54"/>
      <c r="N78" s="54"/>
      <c r="O78" s="54"/>
      <c r="P78" s="55"/>
    </row>
    <row r="79" spans="1:21" s="50" customFormat="1" ht="15.6" customHeight="1" thickBot="1" x14ac:dyDescent="0.25">
      <c r="A79" s="94"/>
      <c r="B79" s="60"/>
      <c r="C79" s="69"/>
      <c r="D79" s="69"/>
      <c r="E79" s="67"/>
      <c r="F79" s="136"/>
      <c r="G79" s="67"/>
      <c r="H79" s="84"/>
      <c r="I79" s="84"/>
      <c r="J79" s="84"/>
      <c r="K79" s="54"/>
      <c r="L79" s="54"/>
      <c r="M79" s="54"/>
      <c r="N79" s="54"/>
      <c r="O79" s="54"/>
      <c r="P79" s="55"/>
    </row>
    <row r="80" spans="1:21" s="83" customFormat="1" ht="13.5" thickBot="1" x14ac:dyDescent="0.25">
      <c r="A80" s="94"/>
      <c r="B80" s="130" t="s">
        <v>47</v>
      </c>
      <c r="C80" s="126"/>
      <c r="D80" s="90" t="str">
        <f>IF(AND($F$29&gt;=4,$F$11=3),IF(ISBLANK(C80),"  Please enter required data",IF(ISNONTEXT(C80),"  Please enter required data","")),IF(ISBLANK(C80),"","  No entry should be made"))</f>
        <v/>
      </c>
      <c r="F80" s="135"/>
      <c r="H80" s="84"/>
      <c r="I80" s="84"/>
      <c r="J80" s="84"/>
      <c r="K80" s="92"/>
      <c r="L80" s="92"/>
      <c r="M80" s="92"/>
      <c r="N80" s="92"/>
      <c r="O80" s="92"/>
      <c r="P80" s="93"/>
    </row>
    <row r="81" spans="1:21" s="83" customFormat="1" ht="23.25" thickBot="1" x14ac:dyDescent="0.25">
      <c r="A81" s="94"/>
      <c r="B81" s="130" t="s">
        <v>35</v>
      </c>
      <c r="C81" s="126"/>
      <c r="D81" s="90" t="str">
        <f>IF(AND($F$29&gt;=4,$F$11=3),IF(ISBLANK(C81),"  Please enter required data",IF(ISNONTEXT(C81),"  Please enter required data","")),IF(ISBLANK(C81),"","  No entry should be made"))</f>
        <v/>
      </c>
      <c r="F81" s="92" t="s">
        <v>43</v>
      </c>
      <c r="H81" s="84"/>
      <c r="I81" s="84"/>
      <c r="J81" s="84"/>
      <c r="K81" s="92"/>
      <c r="L81" s="92"/>
      <c r="M81" s="92"/>
      <c r="N81" s="92"/>
      <c r="O81" s="92"/>
      <c r="P81" s="93"/>
    </row>
    <row r="82" spans="1:21" s="83" customFormat="1" thickBot="1" x14ac:dyDescent="0.25">
      <c r="A82" s="94"/>
      <c r="B82" s="130" t="s">
        <v>49</v>
      </c>
      <c r="C82" s="126"/>
      <c r="D82" s="90" t="str">
        <f>IF(AND($F$29&gt;=4,$F$11=3),IF(ISBLANK(C82),"  Please enter required data",IF(ISNONTEXT(C82),"  Please enter required data","")),IF(ISBLANK(C82),"","  No entry should be made"))</f>
        <v/>
      </c>
      <c r="F82" s="135"/>
      <c r="H82" s="84"/>
      <c r="I82" s="84"/>
      <c r="J82" s="84"/>
      <c r="Q82" s="96"/>
      <c r="R82" s="96"/>
      <c r="S82" s="97"/>
      <c r="T82" s="98"/>
      <c r="U82" s="98"/>
    </row>
    <row r="83" spans="1:21" s="83" customFormat="1" thickBot="1" x14ac:dyDescent="0.25">
      <c r="A83" s="94"/>
      <c r="B83" s="130" t="s">
        <v>20</v>
      </c>
      <c r="C83" s="126"/>
      <c r="D83" s="90" t="str">
        <f>IF(AND($F$29&gt;=4,$F$11=3),IF(ISBLANK(C83),"  Please enter required data",""),IF(ISBLANK(C83),"","  No entry should be made"))</f>
        <v/>
      </c>
      <c r="E83" s="99"/>
      <c r="F83" s="136"/>
      <c r="G83" s="99"/>
      <c r="H83" s="84"/>
      <c r="I83" s="84"/>
      <c r="J83" s="84"/>
      <c r="K83" s="92"/>
      <c r="L83" s="92"/>
      <c r="M83" s="92"/>
      <c r="N83" s="92"/>
      <c r="O83" s="92"/>
      <c r="P83" s="93"/>
    </row>
    <row r="84" spans="1:21" s="83" customFormat="1" thickBot="1" x14ac:dyDescent="0.25">
      <c r="A84" s="94"/>
      <c r="B84" s="130" t="s">
        <v>39</v>
      </c>
      <c r="C84" s="126"/>
      <c r="D84" s="90" t="str">
        <f>IF(AND($F$29&gt;=4,$F$11=3),IF(ISBLANK(C84),"  Please enter required data",""),IF(ISBLANK(C84),"","  No entry should be made"))</f>
        <v/>
      </c>
      <c r="E84" s="99"/>
      <c r="F84" s="136"/>
      <c r="G84" s="99"/>
      <c r="H84" s="84"/>
      <c r="I84" s="84"/>
      <c r="J84" s="84"/>
      <c r="K84" s="92"/>
      <c r="L84" s="92"/>
      <c r="M84" s="92"/>
      <c r="N84" s="92"/>
      <c r="O84" s="92"/>
      <c r="P84" s="93"/>
    </row>
    <row r="85" spans="1:21" s="83" customFormat="1" ht="15.6" customHeight="1" thickBot="1" x14ac:dyDescent="0.25">
      <c r="A85" s="94"/>
      <c r="B85" s="130" t="s">
        <v>40</v>
      </c>
      <c r="C85" s="132"/>
      <c r="D85" s="90" t="str">
        <f>IF(AND($F$29&gt;=4,$F$11=3),IF(IF(ISERROR(FIND("@",C85)),1,0)+IF(ISERROR(FIND(".",C85)),1,0)&gt;0,"  Please enter required data",""),IF(ISBLANK(C85),"","  No entry should be made"))</f>
        <v/>
      </c>
      <c r="E85" s="99"/>
      <c r="F85" s="138"/>
      <c r="G85" s="99"/>
      <c r="H85" s="84"/>
      <c r="I85" s="84"/>
      <c r="J85" s="84"/>
      <c r="K85" s="92"/>
      <c r="L85" s="92"/>
      <c r="M85" s="92"/>
      <c r="N85" s="92"/>
      <c r="O85" s="92"/>
      <c r="P85" s="93"/>
    </row>
    <row r="86" spans="1:21" s="83" customFormat="1" ht="9.9499999999999993" customHeight="1" x14ac:dyDescent="0.2">
      <c r="A86" s="94"/>
      <c r="B86" s="88"/>
      <c r="C86" s="89"/>
      <c r="D86" s="89"/>
      <c r="E86" s="99"/>
      <c r="F86" s="136"/>
      <c r="G86" s="99"/>
      <c r="H86" s="84"/>
      <c r="I86" s="84"/>
      <c r="J86" s="84"/>
      <c r="K86" s="92"/>
      <c r="L86" s="92"/>
      <c r="M86" s="92"/>
      <c r="N86" s="92"/>
      <c r="O86" s="92"/>
      <c r="P86" s="93"/>
    </row>
    <row r="87" spans="1:21" s="50" customFormat="1" ht="15" customHeight="1" x14ac:dyDescent="0.2">
      <c r="A87" s="94"/>
      <c r="B87" s="259" t="s">
        <v>75</v>
      </c>
      <c r="C87" s="162"/>
      <c r="D87" s="69"/>
      <c r="E87" s="67"/>
      <c r="F87" s="141" t="b">
        <v>0</v>
      </c>
      <c r="G87" s="95" t="str">
        <f>IF(F87=TRUE,"Domestic Manufacturer","")</f>
        <v/>
      </c>
      <c r="H87" s="84"/>
      <c r="I87" s="84"/>
      <c r="J87" s="84"/>
      <c r="K87" s="161"/>
      <c r="L87" s="54"/>
      <c r="M87" s="54"/>
      <c r="N87" s="54"/>
      <c r="O87" s="54"/>
      <c r="P87" s="55"/>
    </row>
    <row r="88" spans="1:21" s="50" customFormat="1" ht="27.75" customHeight="1" x14ac:dyDescent="0.2">
      <c r="A88" s="94"/>
      <c r="B88" s="259"/>
      <c r="C88" s="163"/>
      <c r="D88" s="90" t="str">
        <f>IF(AND($F$11=3,$F$29&gt;=4),IF(OR(F87=TRUE,F88=TRUE,F89=TRUE),"","  Please enter required data"),"")</f>
        <v/>
      </c>
      <c r="E88" s="67"/>
      <c r="F88" s="141" t="b">
        <v>0</v>
      </c>
      <c r="G88" s="95" t="str">
        <f>IF(F88=TRUE,"Importer","")</f>
        <v/>
      </c>
      <c r="H88" s="84"/>
      <c r="I88" s="84"/>
      <c r="J88" s="84"/>
      <c r="K88" s="161"/>
      <c r="L88" s="54"/>
      <c r="M88" s="54"/>
      <c r="N88" s="54"/>
      <c r="O88" s="54"/>
      <c r="P88" s="55"/>
    </row>
    <row r="89" spans="1:21" s="50" customFormat="1" ht="15" customHeight="1" x14ac:dyDescent="0.2">
      <c r="A89" s="94"/>
      <c r="B89" s="259"/>
      <c r="C89" s="164"/>
      <c r="D89" s="69"/>
      <c r="E89" s="67"/>
      <c r="F89" s="141" t="b">
        <v>0</v>
      </c>
      <c r="G89" s="95" t="str">
        <f>IF(F89=TRUE,"Private Labeler","")</f>
        <v/>
      </c>
      <c r="H89" s="84"/>
      <c r="I89" s="84"/>
      <c r="J89" s="84"/>
      <c r="K89" s="54"/>
      <c r="L89" s="54"/>
      <c r="M89" s="54"/>
      <c r="N89" s="54"/>
      <c r="O89" s="54"/>
      <c r="P89" s="55"/>
    </row>
    <row r="90" spans="1:21" s="50" customFormat="1" ht="9.9499999999999993" customHeight="1" thickBot="1" x14ac:dyDescent="0.25">
      <c r="A90" s="94"/>
      <c r="B90" s="60"/>
      <c r="C90" s="69"/>
      <c r="D90" s="69"/>
      <c r="E90" s="67"/>
      <c r="F90" s="136"/>
      <c r="G90" s="67"/>
      <c r="H90" s="84"/>
      <c r="I90" s="84"/>
      <c r="J90" s="84"/>
      <c r="K90" s="54"/>
      <c r="L90" s="54"/>
      <c r="M90" s="54"/>
      <c r="N90" s="54"/>
      <c r="O90" s="54"/>
      <c r="P90" s="55"/>
    </row>
    <row r="91" spans="1:21" s="50" customFormat="1" ht="39" customHeight="1" thickBot="1" x14ac:dyDescent="0.25">
      <c r="A91" s="94"/>
      <c r="B91" s="133" t="s">
        <v>72</v>
      </c>
      <c r="C91" s="127"/>
      <c r="D91" s="90" t="str">
        <f>IF(AND($F$29&gt;=4,$F$11=3,F88=TRUE),"",IF(ISBLANK(C91),"","  No entry should be made"))</f>
        <v/>
      </c>
      <c r="E91" s="67"/>
      <c r="F91" s="136"/>
      <c r="G91" s="67"/>
      <c r="H91" s="84"/>
      <c r="I91" s="84"/>
      <c r="J91" s="84"/>
      <c r="K91" s="54"/>
      <c r="L91" s="54"/>
      <c r="M91" s="54"/>
      <c r="N91" s="54"/>
      <c r="O91" s="54"/>
      <c r="P91" s="55"/>
    </row>
    <row r="92" spans="1:21" s="50" customFormat="1" ht="9.9499999999999993" customHeight="1" thickBot="1" x14ac:dyDescent="0.25">
      <c r="A92" s="94"/>
      <c r="B92" s="64"/>
      <c r="C92" s="59"/>
      <c r="D92" s="51"/>
      <c r="F92" s="84"/>
      <c r="G92" s="66"/>
      <c r="H92" s="109"/>
      <c r="I92" s="84"/>
      <c r="J92" s="84"/>
      <c r="K92" s="54"/>
      <c r="L92" s="54"/>
      <c r="M92" s="54"/>
      <c r="N92" s="54"/>
      <c r="O92" s="54"/>
      <c r="P92" s="55"/>
    </row>
    <row r="93" spans="1:21" s="50" customFormat="1" ht="27.75" customHeight="1" thickBot="1" x14ac:dyDescent="0.25">
      <c r="A93" s="94"/>
      <c r="B93" s="133" t="s">
        <v>41</v>
      </c>
      <c r="C93" s="127"/>
      <c r="D93" s="90" t="str">
        <f>IF(AND($F$29&gt;=4,$F$11=3,F89=TRUE),IF(ISBLANK(C93),"  Please enter required data",""),IF(ISBLANK(C93),"","  No entry should be made"))</f>
        <v/>
      </c>
      <c r="E93" s="67"/>
      <c r="F93" s="136"/>
      <c r="G93" s="67"/>
      <c r="H93" s="84"/>
      <c r="I93" s="84"/>
      <c r="J93" s="84"/>
      <c r="K93" s="54"/>
      <c r="L93" s="54"/>
      <c r="M93" s="54"/>
      <c r="N93" s="54"/>
      <c r="O93" s="54"/>
      <c r="P93" s="55"/>
    </row>
    <row r="94" spans="1:21" s="50" customFormat="1" ht="15.6" customHeight="1" x14ac:dyDescent="0.2">
      <c r="A94" s="94"/>
      <c r="B94" s="60"/>
      <c r="C94" s="69"/>
      <c r="D94" s="69"/>
      <c r="E94" s="67"/>
      <c r="F94" s="136"/>
      <c r="G94" s="67"/>
      <c r="H94" s="84"/>
      <c r="I94" s="84"/>
      <c r="J94" s="84"/>
      <c r="K94" s="54"/>
      <c r="L94" s="54"/>
      <c r="M94" s="54"/>
      <c r="N94" s="54"/>
      <c r="O94" s="54"/>
      <c r="P94" s="55"/>
    </row>
    <row r="95" spans="1:21" s="50" customFormat="1" ht="15.6" customHeight="1" thickBot="1" x14ac:dyDescent="0.25">
      <c r="A95" s="94"/>
      <c r="B95" s="60"/>
      <c r="C95" s="69"/>
      <c r="D95" s="69"/>
      <c r="E95" s="67"/>
      <c r="F95" s="136"/>
      <c r="G95" s="67"/>
      <c r="H95" s="84"/>
      <c r="I95" s="84"/>
      <c r="J95" s="84"/>
      <c r="K95" s="54"/>
      <c r="L95" s="54"/>
      <c r="M95" s="54"/>
      <c r="N95" s="54"/>
      <c r="O95" s="54"/>
      <c r="P95" s="55"/>
    </row>
    <row r="96" spans="1:21" s="83" customFormat="1" ht="13.5" thickBot="1" x14ac:dyDescent="0.25">
      <c r="A96" s="94"/>
      <c r="B96" s="130" t="s">
        <v>48</v>
      </c>
      <c r="C96" s="126"/>
      <c r="D96" s="90" t="str">
        <f>IF(AND($F$29&gt;=5,$F$11=3),IF(ISBLANK(C96),"  Please enter required data",IF(ISNONTEXT(C96),"  Please enter required data","")),IF(ISBLANK(C96),"","  No entry should be made"))</f>
        <v/>
      </c>
      <c r="F96" s="135"/>
      <c r="H96" s="84"/>
      <c r="I96" s="84"/>
      <c r="J96" s="84"/>
      <c r="K96" s="92"/>
      <c r="L96" s="92"/>
      <c r="M96" s="92"/>
      <c r="N96" s="92"/>
      <c r="O96" s="92"/>
      <c r="P96" s="93"/>
    </row>
    <row r="97" spans="1:21" s="83" customFormat="1" ht="23.25" thickBot="1" x14ac:dyDescent="0.25">
      <c r="A97" s="94"/>
      <c r="B97" s="130" t="s">
        <v>35</v>
      </c>
      <c r="C97" s="126"/>
      <c r="D97" s="90" t="str">
        <f>IF(AND($F$29&gt;=5,$F$11=3),IF(ISBLANK(C97),"  Please enter required data",IF(ISNONTEXT(C97),"  Please enter required data","")),IF(ISBLANK(C97),"","  No entry should be made"))</f>
        <v/>
      </c>
      <c r="F97" s="92" t="s">
        <v>43</v>
      </c>
      <c r="H97" s="84"/>
      <c r="I97" s="84"/>
      <c r="J97" s="84"/>
      <c r="K97" s="92"/>
      <c r="L97" s="92"/>
      <c r="M97" s="92"/>
      <c r="N97" s="92"/>
      <c r="O97" s="92"/>
      <c r="P97" s="93"/>
    </row>
    <row r="98" spans="1:21" s="83" customFormat="1" thickBot="1" x14ac:dyDescent="0.25">
      <c r="A98" s="94"/>
      <c r="B98" s="130" t="s">
        <v>49</v>
      </c>
      <c r="C98" s="126"/>
      <c r="D98" s="90" t="str">
        <f>IF(AND($F$29&gt;=5,$F$11=3),IF(ISBLANK(C98),"  Please enter required data",IF(ISNONTEXT(C98),"  Please enter required data","")),IF(ISBLANK(C98),"","  No entry should be made"))</f>
        <v/>
      </c>
      <c r="F98" s="135"/>
      <c r="H98" s="84"/>
      <c r="I98" s="84"/>
      <c r="J98" s="84"/>
      <c r="Q98" s="96"/>
      <c r="R98" s="96"/>
      <c r="S98" s="97"/>
      <c r="T98" s="98"/>
      <c r="U98" s="98"/>
    </row>
    <row r="99" spans="1:21" s="83" customFormat="1" thickBot="1" x14ac:dyDescent="0.25">
      <c r="A99" s="94"/>
      <c r="B99" s="130" t="s">
        <v>20</v>
      </c>
      <c r="C99" s="126"/>
      <c r="D99" s="90" t="str">
        <f>IF(AND($F$29&gt;=5,$F$11=3),IF(ISBLANK(C99),"  Please enter required data",""),IF(ISBLANK(C99),"","  No entry should be made"))</f>
        <v/>
      </c>
      <c r="E99" s="99"/>
      <c r="F99" s="136"/>
      <c r="G99" s="99"/>
      <c r="H99" s="84"/>
      <c r="I99" s="84"/>
      <c r="J99" s="84"/>
      <c r="K99" s="92"/>
      <c r="L99" s="92"/>
      <c r="M99" s="92"/>
      <c r="N99" s="92"/>
      <c r="O99" s="92"/>
      <c r="P99" s="93"/>
    </row>
    <row r="100" spans="1:21" s="83" customFormat="1" thickBot="1" x14ac:dyDescent="0.25">
      <c r="A100" s="94"/>
      <c r="B100" s="130" t="s">
        <v>39</v>
      </c>
      <c r="C100" s="126"/>
      <c r="D100" s="90" t="str">
        <f>IF(AND($F$29&gt;=5,$F$11=3),IF(ISBLANK(C100),"  Please enter required data",""),IF(ISBLANK(C100),"","  No entry should be made"))</f>
        <v/>
      </c>
      <c r="E100" s="99"/>
      <c r="F100" s="136"/>
      <c r="G100" s="99"/>
      <c r="H100" s="84"/>
      <c r="I100" s="84"/>
      <c r="J100" s="84"/>
      <c r="K100" s="92"/>
      <c r="L100" s="92"/>
      <c r="M100" s="92"/>
      <c r="N100" s="92"/>
      <c r="O100" s="92"/>
      <c r="P100" s="93"/>
    </row>
    <row r="101" spans="1:21" s="83" customFormat="1" ht="15.6" customHeight="1" thickBot="1" x14ac:dyDescent="0.25">
      <c r="A101" s="94"/>
      <c r="B101" s="130" t="s">
        <v>40</v>
      </c>
      <c r="C101" s="132"/>
      <c r="D101" s="90" t="str">
        <f>IF(AND($F$29&gt;=5,$F$11=3),IF(IF(ISERROR(FIND("@",C101)),1,0)+IF(ISERROR(FIND(".",C101)),1,0)&gt;0,"  Please enter required data",""),IF(ISBLANK(C101),"","  No entry should be made"))</f>
        <v/>
      </c>
      <c r="E101" s="99"/>
      <c r="F101" s="138"/>
      <c r="G101" s="99"/>
      <c r="H101" s="84"/>
      <c r="I101" s="84"/>
      <c r="J101" s="84"/>
      <c r="K101" s="92"/>
      <c r="L101" s="92"/>
      <c r="M101" s="92"/>
      <c r="N101" s="92"/>
      <c r="O101" s="92"/>
      <c r="P101" s="93"/>
    </row>
    <row r="102" spans="1:21" s="83" customFormat="1" ht="9.9499999999999993" customHeight="1" x14ac:dyDescent="0.2">
      <c r="A102" s="94"/>
      <c r="B102" s="88"/>
      <c r="C102" s="89"/>
      <c r="D102" s="89"/>
      <c r="E102" s="99"/>
      <c r="F102" s="136"/>
      <c r="G102" s="99"/>
      <c r="H102" s="84"/>
      <c r="I102" s="84"/>
      <c r="J102" s="84"/>
      <c r="K102" s="92"/>
      <c r="L102" s="92"/>
      <c r="M102" s="92"/>
      <c r="N102" s="92"/>
      <c r="O102" s="92"/>
      <c r="P102" s="93"/>
    </row>
    <row r="103" spans="1:21" s="50" customFormat="1" ht="15" customHeight="1" x14ac:dyDescent="0.2">
      <c r="A103" s="94"/>
      <c r="B103" s="259" t="s">
        <v>75</v>
      </c>
      <c r="C103" s="162"/>
      <c r="D103" s="69"/>
      <c r="E103" s="67"/>
      <c r="F103" s="141" t="b">
        <v>0</v>
      </c>
      <c r="G103" s="95" t="str">
        <f>IF(F103=TRUE,"Domestic Manufacturer","")</f>
        <v/>
      </c>
      <c r="H103" s="84"/>
      <c r="I103" s="84"/>
      <c r="J103" s="84"/>
      <c r="K103" s="54"/>
      <c r="L103" s="54"/>
      <c r="M103" s="54"/>
      <c r="N103" s="54"/>
      <c r="O103" s="54"/>
      <c r="P103" s="55"/>
    </row>
    <row r="104" spans="1:21" s="50" customFormat="1" ht="27.75" customHeight="1" x14ac:dyDescent="0.2">
      <c r="A104" s="94"/>
      <c r="B104" s="259"/>
      <c r="C104" s="163"/>
      <c r="D104" s="90" t="str">
        <f>IF(AND($F$11=3,$F$29&gt;=5),IF(OR(F103=TRUE,F104=TRUE,F105=TRUE),"","  Please enter required data"),"")</f>
        <v/>
      </c>
      <c r="E104" s="67"/>
      <c r="F104" s="141" t="b">
        <v>0</v>
      </c>
      <c r="G104" s="95" t="str">
        <f>IF(F104=TRUE,"Importer","")</f>
        <v/>
      </c>
      <c r="H104" s="84"/>
      <c r="I104" s="84"/>
      <c r="J104" s="84"/>
      <c r="K104" s="54"/>
      <c r="L104" s="54"/>
      <c r="M104" s="54"/>
      <c r="N104" s="54"/>
      <c r="O104" s="54"/>
      <c r="P104" s="55"/>
    </row>
    <row r="105" spans="1:21" s="50" customFormat="1" ht="15" customHeight="1" x14ac:dyDescent="0.2">
      <c r="A105" s="94"/>
      <c r="B105" s="259"/>
      <c r="C105" s="164"/>
      <c r="D105" s="69"/>
      <c r="E105" s="67"/>
      <c r="F105" s="141" t="b">
        <v>0</v>
      </c>
      <c r="G105" s="95" t="str">
        <f>IF(F105=TRUE,"Private Labeler","")</f>
        <v/>
      </c>
      <c r="H105" s="84"/>
      <c r="I105" s="84"/>
      <c r="J105" s="84"/>
      <c r="K105" s="54"/>
      <c r="L105" s="54"/>
      <c r="M105" s="54"/>
      <c r="N105" s="54"/>
      <c r="O105" s="54"/>
      <c r="P105" s="55"/>
    </row>
    <row r="106" spans="1:21" s="50" customFormat="1" ht="9.9499999999999993" customHeight="1" thickBot="1" x14ac:dyDescent="0.25">
      <c r="A106" s="94"/>
      <c r="B106" s="60"/>
      <c r="C106" s="69"/>
      <c r="D106" s="69"/>
      <c r="E106" s="67"/>
      <c r="F106" s="136"/>
      <c r="G106" s="67"/>
      <c r="H106" s="84"/>
      <c r="I106" s="84"/>
      <c r="J106" s="84"/>
      <c r="K106" s="54"/>
      <c r="L106" s="54"/>
      <c r="M106" s="54"/>
      <c r="N106" s="54"/>
      <c r="O106" s="54"/>
      <c r="P106" s="55"/>
    </row>
    <row r="107" spans="1:21" s="50" customFormat="1" ht="34.5" thickBot="1" x14ac:dyDescent="0.25">
      <c r="A107" s="94"/>
      <c r="B107" s="133" t="s">
        <v>72</v>
      </c>
      <c r="C107" s="127"/>
      <c r="D107" s="90" t="str">
        <f>IF(AND($F$29&gt;=5,$F$11=3,F104=TRUE),"",IF(ISBLANK(C107),"","  No entry should be made"))</f>
        <v/>
      </c>
      <c r="E107" s="67"/>
      <c r="F107" s="136"/>
      <c r="G107" s="67"/>
      <c r="H107" s="84"/>
      <c r="I107" s="84"/>
      <c r="J107" s="84"/>
      <c r="K107" s="54"/>
      <c r="L107" s="54"/>
      <c r="M107" s="54"/>
      <c r="N107" s="54"/>
      <c r="O107" s="54"/>
      <c r="P107" s="55"/>
    </row>
    <row r="108" spans="1:21" s="50" customFormat="1" ht="9.9499999999999993" customHeight="1" thickBot="1" x14ac:dyDescent="0.25">
      <c r="A108" s="94"/>
      <c r="B108" s="64"/>
      <c r="C108" s="59"/>
      <c r="D108" s="51"/>
      <c r="F108" s="84"/>
      <c r="G108" s="66"/>
      <c r="H108" s="109"/>
      <c r="I108" s="84"/>
      <c r="J108" s="84"/>
      <c r="K108" s="54"/>
      <c r="L108" s="54"/>
      <c r="M108" s="54"/>
      <c r="N108" s="54"/>
      <c r="O108" s="54"/>
      <c r="P108" s="55"/>
    </row>
    <row r="109" spans="1:21" s="50" customFormat="1" ht="23.25" thickBot="1" x14ac:dyDescent="0.25">
      <c r="A109" s="94"/>
      <c r="B109" s="133" t="s">
        <v>41</v>
      </c>
      <c r="C109" s="127"/>
      <c r="D109" s="90" t="str">
        <f>IF(AND($F$29&gt;=5,$F$11=3,F105=TRUE),IF(ISBLANK(C109),"  Please enter required data",""),IF(ISBLANK(C109),"","  No entry should be made"))</f>
        <v/>
      </c>
      <c r="E109" s="67"/>
      <c r="F109" s="136"/>
      <c r="G109" s="67"/>
      <c r="H109" s="84"/>
      <c r="I109" s="84"/>
      <c r="J109" s="84"/>
      <c r="K109" s="54"/>
      <c r="L109" s="54"/>
      <c r="M109" s="54"/>
      <c r="N109" s="54"/>
      <c r="O109" s="54"/>
      <c r="P109" s="55"/>
    </row>
    <row r="110" spans="1:21" s="50" customFormat="1" ht="20.100000000000001" customHeight="1" thickBot="1" x14ac:dyDescent="0.25">
      <c r="A110" s="144"/>
      <c r="B110" s="148"/>
      <c r="C110" s="149"/>
      <c r="D110" s="149"/>
      <c r="E110" s="67"/>
      <c r="F110" s="136"/>
      <c r="G110" s="67"/>
      <c r="H110" s="84"/>
      <c r="I110" s="84"/>
      <c r="J110" s="84"/>
      <c r="K110" s="54"/>
      <c r="L110" s="54"/>
      <c r="M110" s="54"/>
      <c r="N110" s="54"/>
      <c r="O110" s="54"/>
      <c r="P110" s="55"/>
    </row>
    <row r="111" spans="1:21" s="50" customFormat="1" ht="20.100000000000001" customHeight="1" x14ac:dyDescent="0.2">
      <c r="A111" s="94"/>
      <c r="B111" s="150" t="s">
        <v>56</v>
      </c>
      <c r="C111" s="69"/>
      <c r="D111" s="69"/>
      <c r="E111" s="67"/>
      <c r="F111" s="136"/>
      <c r="G111" s="67"/>
      <c r="H111" s="84"/>
      <c r="I111" s="84"/>
      <c r="J111" s="84"/>
      <c r="K111" s="54"/>
      <c r="L111" s="54"/>
      <c r="M111" s="54"/>
      <c r="N111" s="54"/>
      <c r="O111" s="54"/>
      <c r="P111" s="55"/>
    </row>
    <row r="112" spans="1:21" s="50" customFormat="1" ht="17.100000000000001" customHeight="1" x14ac:dyDescent="0.2">
      <c r="A112" s="94"/>
      <c r="B112" s="101" t="str">
        <f>"Compliance Statement "&amp;IF(F11=1,"- Domestic Manufacturer",IF(F11=2,"- Importer",IF(F11=3,"- Third-Party Representative","")))</f>
        <v xml:space="preserve">Compliance Statement </v>
      </c>
      <c r="F112" s="84"/>
      <c r="H112" s="84"/>
      <c r="I112" s="84"/>
      <c r="J112" s="84"/>
      <c r="Q112" s="52"/>
      <c r="R112" s="52"/>
      <c r="S112" s="58"/>
      <c r="T112" s="57"/>
      <c r="U112" s="57"/>
    </row>
    <row r="113" spans="1:83" s="50" customFormat="1" ht="124.5" customHeight="1" x14ac:dyDescent="0.2">
      <c r="A113" s="94"/>
      <c r="B113" s="258" t="str">
        <f>IF(F11=0,"SELECT SUBMITTER TYPE AT THE TOP OF THIS WORKSHEET",IF(F11=1,F113,IF(F11=2,F113,IF(F11=3,G113,"Error in Submitter Type"))))</f>
        <v>SELECT SUBMITTER TYPE AT THE TOP OF THIS WORKSHEET</v>
      </c>
      <c r="C113" s="258"/>
      <c r="D113" s="258"/>
      <c r="E113" s="68"/>
      <c r="F113" s="160" t="s">
        <v>73</v>
      </c>
      <c r="G113" s="160" t="s">
        <v>74</v>
      </c>
      <c r="H113" s="110"/>
      <c r="I113" s="84"/>
      <c r="J113" s="84"/>
      <c r="K113" s="58"/>
      <c r="L113" s="58"/>
      <c r="M113" s="58"/>
      <c r="N113" s="58"/>
      <c r="O113" s="58"/>
      <c r="R113" s="58"/>
      <c r="S113" s="57"/>
      <c r="T113" s="57"/>
      <c r="U113" s="52"/>
    </row>
    <row r="114" spans="1:83" s="50" customFormat="1" ht="6" customHeight="1" thickBot="1" x14ac:dyDescent="0.25">
      <c r="A114" s="94"/>
      <c r="F114" s="84"/>
      <c r="H114" s="84"/>
      <c r="I114" s="84"/>
      <c r="J114" s="84"/>
    </row>
    <row r="115" spans="1:83" s="96" customFormat="1" ht="23.25" thickBot="1" x14ac:dyDescent="0.25">
      <c r="A115" s="121"/>
      <c r="B115" s="102" t="s">
        <v>25</v>
      </c>
      <c r="C115" s="125"/>
      <c r="D115" s="90" t="str">
        <f>IF(ISBLANK(C115),"  Please enter required data",IF(ISNONTEXT(C115),"  Please enter required data",""))</f>
        <v xml:space="preserve">  Please enter required data</v>
      </c>
      <c r="E115" s="106"/>
      <c r="F115" s="139"/>
      <c r="G115" s="106"/>
      <c r="H115" s="111"/>
      <c r="I115" s="111"/>
      <c r="J115" s="111"/>
    </row>
    <row r="116" spans="1:83" s="96" customFormat="1" ht="13.5" customHeight="1" thickBot="1" x14ac:dyDescent="0.25">
      <c r="A116" s="120"/>
      <c r="B116" s="103" t="s">
        <v>24</v>
      </c>
      <c r="C116" s="128"/>
      <c r="D116" s="119" t="str">
        <f>IF(IF(ISERROR(FIND("@",C116)),1,0)+IF(ISERROR(FIND(".",C116)),1,0)&gt;0,"  Please enter required data"," ")</f>
        <v xml:space="preserve">  Please enter required data</v>
      </c>
      <c r="E116" s="107"/>
      <c r="F116" s="112"/>
      <c r="G116" s="97"/>
      <c r="H116" s="111"/>
      <c r="I116" s="111"/>
      <c r="J116" s="111"/>
      <c r="L116" s="97"/>
      <c r="M116" s="122"/>
      <c r="N116" s="122"/>
    </row>
    <row r="117" spans="1:83" s="96" customFormat="1" ht="13.5" customHeight="1" thickBot="1" x14ac:dyDescent="0.25">
      <c r="B117" s="103" t="s">
        <v>26</v>
      </c>
      <c r="C117" s="129"/>
      <c r="D117" s="118" t="str">
        <f>IF(ISNUMBER(C117),"","  Please enter required data")</f>
        <v xml:space="preserve">  Please enter required data</v>
      </c>
      <c r="E117" s="123"/>
      <c r="F117" s="112"/>
      <c r="H117" s="112"/>
      <c r="I117" s="112"/>
      <c r="J117" s="112"/>
      <c r="N117" s="122"/>
      <c r="CE117" s="124"/>
    </row>
    <row r="118" spans="1:83" ht="13.5" thickBot="1" x14ac:dyDescent="0.25">
      <c r="A118" s="178"/>
      <c r="B118" s="179"/>
      <c r="C118" s="179"/>
      <c r="D118" s="179"/>
    </row>
    <row r="120" spans="1:83" x14ac:dyDescent="0.2">
      <c r="B120" s="181" t="s">
        <v>79</v>
      </c>
      <c r="C120" s="100"/>
      <c r="D120" s="100"/>
    </row>
    <row r="121" spans="1:83" x14ac:dyDescent="0.2">
      <c r="B121" s="182"/>
      <c r="C121" s="100"/>
      <c r="D121" s="100"/>
    </row>
    <row r="122" spans="1:83" x14ac:dyDescent="0.2">
      <c r="B122" s="181" t="s">
        <v>80</v>
      </c>
      <c r="C122" s="100"/>
      <c r="D122" s="100"/>
    </row>
    <row r="123" spans="1:83" x14ac:dyDescent="0.2">
      <c r="B123" s="181" t="s">
        <v>81</v>
      </c>
      <c r="C123" s="100"/>
      <c r="D123" s="100"/>
    </row>
    <row r="124" spans="1:83" x14ac:dyDescent="0.2">
      <c r="B124" s="183"/>
      <c r="C124" s="100"/>
      <c r="D124" s="100"/>
    </row>
    <row r="125" spans="1:83" ht="234.95" customHeight="1" x14ac:dyDescent="0.2">
      <c r="B125" s="255" t="s">
        <v>82</v>
      </c>
      <c r="C125" s="255"/>
      <c r="D125" s="255"/>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19" priority="228" stopIfTrue="1">
      <formula>ISBLANK(C18)</formula>
    </cfRule>
  </conditionalFormatting>
  <conditionalFormatting sqref="D117">
    <cfRule type="expression" dxfId="118" priority="182" stopIfTrue="1">
      <formula>ISNUMBER(C117)</formula>
    </cfRule>
  </conditionalFormatting>
  <conditionalFormatting sqref="C117">
    <cfRule type="expression" dxfId="117" priority="181" stopIfTrue="1">
      <formula>ISNUMBER(C117)</formula>
    </cfRule>
  </conditionalFormatting>
  <conditionalFormatting sqref="D23">
    <cfRule type="expression" dxfId="116" priority="172" stopIfTrue="1">
      <formula>ISBLANK(C23)</formula>
    </cfRule>
  </conditionalFormatting>
  <conditionalFormatting sqref="C23">
    <cfRule type="expression" dxfId="115" priority="174" stopIfTrue="1">
      <formula>ISNONTEXT(C23)</formula>
    </cfRule>
  </conditionalFormatting>
  <conditionalFormatting sqref="D115">
    <cfRule type="expression" dxfId="114" priority="171" stopIfTrue="1">
      <formula>ISBLANK(C115)</formula>
    </cfRule>
  </conditionalFormatting>
  <conditionalFormatting sqref="C115">
    <cfRule type="expression" dxfId="113" priority="170" stopIfTrue="1">
      <formula>ISNONTEXT(C115)</formula>
    </cfRule>
  </conditionalFormatting>
  <conditionalFormatting sqref="D116">
    <cfRule type="expression" dxfId="112" priority="166" stopIfTrue="1">
      <formula>ISBLANK(C116)</formula>
    </cfRule>
  </conditionalFormatting>
  <conditionalFormatting sqref="C116">
    <cfRule type="expression" dxfId="111" priority="168" stopIfTrue="1">
      <formula>ISNONTEXT(C116)</formula>
    </cfRule>
  </conditionalFormatting>
  <conditionalFormatting sqref="D24:D25">
    <cfRule type="expression" dxfId="110" priority="154" stopIfTrue="1">
      <formula>IF(F11=2,FALSE,IF(ISBLANK(C24),FALSE,TRUE))</formula>
    </cfRule>
  </conditionalFormatting>
  <conditionalFormatting sqref="C43">
    <cfRule type="expression" dxfId="109" priority="152" stopIfTrue="1">
      <formula>IF(AND($F$29&gt;=1,$F$11=3,F40=TRUE),FALSE,IF(ISBLANK(C43),FALSE,TRUE))</formula>
    </cfRule>
  </conditionalFormatting>
  <conditionalFormatting sqref="C24:C25">
    <cfRule type="expression" dxfId="108" priority="156" stopIfTrue="1">
      <formula>IF(F11=2,FALSE,IF(ISBLANK(C24),FALSE,TRUE))</formula>
    </cfRule>
  </conditionalFormatting>
  <conditionalFormatting sqref="D12">
    <cfRule type="expression" dxfId="107" priority="111" stopIfTrue="1">
      <formula>IF(OR(F11=1,F11=2,F11=3),FALSE,TRUE)</formula>
    </cfRule>
  </conditionalFormatting>
  <conditionalFormatting sqref="B11:B13">
    <cfRule type="expression" dxfId="106" priority="110" stopIfTrue="1">
      <formula>IF(OR($F$11=1,$F$11=2,$F$11=3),FALSE,TRUE)</formula>
    </cfRule>
  </conditionalFormatting>
  <conditionalFormatting sqref="C18:C20">
    <cfRule type="expression" dxfId="105" priority="184" stopIfTrue="1">
      <formula>ISNONTEXT(C18)</formula>
    </cfRule>
  </conditionalFormatting>
  <conditionalFormatting sqref="C21:C22">
    <cfRule type="expression" dxfId="104" priority="109" stopIfTrue="1">
      <formula>ISBLANK(C21)</formula>
    </cfRule>
  </conditionalFormatting>
  <conditionalFormatting sqref="D29">
    <cfRule type="expression" dxfId="103" priority="107" stopIfTrue="1">
      <formula>IF(F11=3,IF(ISNUMBER(C29),FALSE,TRUE),IF(ISBLANK(C29),FALSE,TRUE))</formula>
    </cfRule>
  </conditionalFormatting>
  <conditionalFormatting sqref="C29">
    <cfRule type="expression" dxfId="102" priority="106" stopIfTrue="1">
      <formula>IF(F11=3,IF(OR(C29=1,C29=2,C29=3,C29=4,C29=5),FALSE,TRUE),IF(ISBLANK(C29),FALSE,TRUE))</formula>
    </cfRule>
  </conditionalFormatting>
  <conditionalFormatting sqref="D35:D36">
    <cfRule type="expression" dxfId="101" priority="105" stopIfTrue="1">
      <formula>IF(AND($F$29&gt;=1,$F$11=3),IF(ISBLANK(C35),TRUE,FALSE),IF(ISBLANK(C35),FALSE,TRUE))</formula>
    </cfRule>
  </conditionalFormatting>
  <conditionalFormatting sqref="D37">
    <cfRule type="expression" dxfId="100" priority="104" stopIfTrue="1">
      <formula>IF(AND($F$29&gt;=1,$F$11=3),IF(IF(ISERROR(FIND("@",C37)),1,0)+IF(ISERROR(FIND(".",C37)),1,0)&gt;0,TRUE,FALSE),IF(ISBLANK(C37),FALSE,TRUE))</formula>
    </cfRule>
  </conditionalFormatting>
  <conditionalFormatting sqref="C39:C41">
    <cfRule type="expression" dxfId="99" priority="96" stopIfTrue="1">
      <formula>IF(AND($F$11=3,$F$29&gt;=1),IF(OR($F$39=TRUE,$F$40=TRUE,$F$41=TRUE),FALSE,TRUE),FALSE)</formula>
    </cfRule>
  </conditionalFormatting>
  <conditionalFormatting sqref="D40">
    <cfRule type="expression" dxfId="98" priority="95" stopIfTrue="1">
      <formula>IF(AND($F$11=3,$F$29&gt;=1),IF(OR(F39=TRUE,F40=TRUE,F41=TRUE),FALSE,TRUE),FALSE)</formula>
    </cfRule>
  </conditionalFormatting>
  <conditionalFormatting sqref="C55:C57">
    <cfRule type="expression" dxfId="97" priority="93" stopIfTrue="1">
      <formula>IF(AND($F$11=3,$F$29&gt;=2),IF(OR($F$55=TRUE,$F$56=TRUE,$F$57=TRUE),FALSE,TRUE),FALSE)</formula>
    </cfRule>
  </conditionalFormatting>
  <conditionalFormatting sqref="C71:C73">
    <cfRule type="expression" dxfId="96" priority="89" stopIfTrue="1">
      <formula>IF(AND($F$11=3,$F$29&gt;=3),IF(OR($F$71=TRUE,$F$72=TRUE,$F$73=TRUE),FALSE,TRUE),FALSE)</formula>
    </cfRule>
  </conditionalFormatting>
  <conditionalFormatting sqref="C87:C89">
    <cfRule type="expression" dxfId="95" priority="88" stopIfTrue="1">
      <formula>IF(AND($F$11=3,$F$29&gt;=4),IF(OR($F$87=TRUE,$F$88=TRUE,$F$89=TRUE),FALSE,TRUE),FALSE)</formula>
    </cfRule>
  </conditionalFormatting>
  <conditionalFormatting sqref="C103:C105">
    <cfRule type="expression" dxfId="94" priority="87" stopIfTrue="1">
      <formula>IF(AND($F$11=3,$F$29&gt;=5),IF(OR($F$103=TRUE,$F$104=TRUE,$F$105=TRUE),FALSE,TRUE),FALSE)</formula>
    </cfRule>
  </conditionalFormatting>
  <conditionalFormatting sqref="D43">
    <cfRule type="expression" dxfId="93" priority="85" stopIfTrue="1">
      <formula>IF(AND($F$29&gt;=1,$F$11=3,F40=TRUE),FALSE,IF(ISBLANK(C43),FALSE,TRUE))</formula>
    </cfRule>
  </conditionalFormatting>
  <conditionalFormatting sqref="C32:C34">
    <cfRule type="expression" dxfId="92" priority="84" stopIfTrue="1">
      <formula>IF(AND($F$29&gt;=1,$F$11=3),IF(ISBLANK(C32),TRUE,IF(ISNONTEXT(C32),TRUE,FALSE)),IF(ISBLANK(C32),FALSE,TRUE))</formula>
    </cfRule>
  </conditionalFormatting>
  <conditionalFormatting sqref="C37">
    <cfRule type="expression" dxfId="91" priority="83" stopIfTrue="1">
      <formula>IF(AND($F$29&gt;=1,$F$11=3),IF(IF(ISERROR(FIND("@",C37)),1,0)+IF(ISERROR(FIND(".",C37)),1,0)&gt;0,TRUE,FALSE),IF(ISBLANK(C37),FALSE,TRUE))</formula>
    </cfRule>
  </conditionalFormatting>
  <conditionalFormatting sqref="D45">
    <cfRule type="expression" dxfId="90" priority="65" stopIfTrue="1">
      <formula>IF(AND($F$29&gt;=1,$F$11=3,F41=TRUE),IF(ISBLANK(C45),TRUE,FALSE),IF(ISBLANK(C45),FALSE,TRUE))</formula>
    </cfRule>
  </conditionalFormatting>
  <conditionalFormatting sqref="C45">
    <cfRule type="expression" dxfId="89" priority="64" stopIfTrue="1">
      <formula>IF(AND($F$29&gt;=1,$F$11=3,F41=TRUE),IF(ISBLANK(C45),TRUE,FALSE),IF(ISBLANK(C45),FALSE,TRUE))</formula>
    </cfRule>
  </conditionalFormatting>
  <conditionalFormatting sqref="C59">
    <cfRule type="expression" dxfId="88" priority="47" stopIfTrue="1">
      <formula>IF(AND($F$29&gt;=2,$F$11=3,F56=TRUE),FALSE,IF(ISBLANK(C59),FALSE,TRUE))</formula>
    </cfRule>
  </conditionalFormatting>
  <conditionalFormatting sqref="C75">
    <cfRule type="expression" dxfId="87" priority="46" stopIfTrue="1">
      <formula>IF(AND($F$29&gt;=3,$F$11=3,F72=TRUE),FALSE,IF(ISBLANK(C75),FALSE,TRUE))</formula>
    </cfRule>
  </conditionalFormatting>
  <conditionalFormatting sqref="C91">
    <cfRule type="expression" dxfId="86" priority="45" stopIfTrue="1">
      <formula>IF(AND($F$29&gt;=4,$F$11=3,F88=TRUE),FALSE,IF(ISBLANK(C91),FALSE,TRUE))</formula>
    </cfRule>
  </conditionalFormatting>
  <conditionalFormatting sqref="C107">
    <cfRule type="expression" dxfId="85" priority="44" stopIfTrue="1">
      <formula>IF(AND($F$29&gt;=5,$F$11=3,F104=TRUE),FALSE,IF(ISBLANK(C107),FALSE,TRUE))</formula>
    </cfRule>
  </conditionalFormatting>
  <conditionalFormatting sqref="C61">
    <cfRule type="expression" dxfId="84" priority="43" stopIfTrue="1">
      <formula>IF(AND($F$29&gt;=2,$F$11=3,F57=TRUE),IF(ISBLANK(C61),TRUE,FALSE),IF(ISBLANK(C61),FALSE,TRUE))</formula>
    </cfRule>
  </conditionalFormatting>
  <conditionalFormatting sqref="C77">
    <cfRule type="expression" dxfId="83" priority="42" stopIfTrue="1">
      <formula>IF(AND($F$29&gt;=3,$F$11=3,F73=TRUE),IF(ISBLANK(C77),TRUE,FALSE),IF(ISBLANK(C77),FALSE,TRUE))</formula>
    </cfRule>
  </conditionalFormatting>
  <conditionalFormatting sqref="C93">
    <cfRule type="expression" dxfId="82" priority="41" stopIfTrue="1">
      <formula>IF(AND($F$29&gt;=4,$F$11=3,F89=TRUE),IF(ISBLANK(C93),TRUE,FALSE),IF(ISBLANK(C93),FALSE,TRUE))</formula>
    </cfRule>
  </conditionalFormatting>
  <conditionalFormatting sqref="C109">
    <cfRule type="expression" dxfId="81" priority="40" stopIfTrue="1">
      <formula>IF(AND($F$29&gt;=5,$F$11=3,F105=TRUE),IF(ISBLANK(C109),TRUE,FALSE),IF(ISBLANK(C109),FALSE,TRUE))</formula>
    </cfRule>
  </conditionalFormatting>
  <conditionalFormatting sqref="D32:D34">
    <cfRule type="expression" dxfId="80" priority="39" stopIfTrue="1">
      <formula>IF(AND($F$29&gt;=1,$F$11=3),IF(ISBLANK(C32),TRUE,IF(ISNONTEXT(C32),TRUE,FALSE)),IF(ISBLANK(C32),FALSE,TRUE))</formula>
    </cfRule>
  </conditionalFormatting>
  <conditionalFormatting sqref="C35:C36">
    <cfRule type="expression" dxfId="79" priority="38" stopIfTrue="1">
      <formula>IF(AND($F$29&gt;=1,$F$11=3),IF(ISBLANK(C35),TRUE,FALSE),IF(ISBLANK(C35),FALSE,TRUE))</formula>
    </cfRule>
  </conditionalFormatting>
  <conditionalFormatting sqref="D51:D52">
    <cfRule type="expression" dxfId="78" priority="37" stopIfTrue="1">
      <formula>IF(AND($F$29&gt;=2,$F$11=3),IF(ISBLANK(C51),TRUE,FALSE),IF(ISBLANK(C51),FALSE,TRUE))</formula>
    </cfRule>
  </conditionalFormatting>
  <conditionalFormatting sqref="D53">
    <cfRule type="expression" dxfId="77" priority="36" stopIfTrue="1">
      <formula>IF(AND($F$29&gt;=2,$F$11=3),IF(IF(ISERROR(FIND("@",C53)),1,0)+IF(ISERROR(FIND(".",C53)),1,0)&gt;0,TRUE,FALSE),IF(ISBLANK(C53),FALSE,TRUE))</formula>
    </cfRule>
  </conditionalFormatting>
  <conditionalFormatting sqref="C48:C50">
    <cfRule type="expression" dxfId="76" priority="35" stopIfTrue="1">
      <formula>IF(AND($F$29&gt;=2,$F$11=3),IF(ISBLANK(C48),TRUE,IF(ISNONTEXT(C48),TRUE,FALSE)),IF(ISBLANK(C48),FALSE,TRUE))</formula>
    </cfRule>
  </conditionalFormatting>
  <conditionalFormatting sqref="C53">
    <cfRule type="expression" dxfId="75" priority="34" stopIfTrue="1">
      <formula>IF(AND($F$29&gt;=2,$F$11=3),IF(IF(ISERROR(FIND("@",C53)),1,0)+IF(ISERROR(FIND(".",C53)),1,0)&gt;0,TRUE,FALSE),IF(ISBLANK(C53),FALSE,TRUE))</formula>
    </cfRule>
  </conditionalFormatting>
  <conditionalFormatting sqref="D48:D50">
    <cfRule type="expression" dxfId="74" priority="33" stopIfTrue="1">
      <formula>IF(AND($F$29&gt;=2,$F$11=3),IF(ISBLANK(C48),TRUE,IF(ISNONTEXT(C48),TRUE,FALSE)),IF(ISBLANK(C48),FALSE,TRUE))</formula>
    </cfRule>
  </conditionalFormatting>
  <conditionalFormatting sqref="C51:C52">
    <cfRule type="expression" dxfId="73" priority="32" stopIfTrue="1">
      <formula>IF(AND($F$29&gt;=2,$F$11=3),IF(ISBLANK(C51),TRUE,FALSE),IF(ISBLANK(C51),FALSE,TRUE))</formula>
    </cfRule>
  </conditionalFormatting>
  <conditionalFormatting sqref="D67:D68">
    <cfRule type="expression" dxfId="72" priority="31" stopIfTrue="1">
      <formula>IF(AND($F$29&gt;=3,$F$11=3),IF(ISBLANK(C67),TRUE,FALSE),IF(ISBLANK(C67),FALSE,TRUE))</formula>
    </cfRule>
  </conditionalFormatting>
  <conditionalFormatting sqref="D69">
    <cfRule type="expression" dxfId="71" priority="30" stopIfTrue="1">
      <formula>IF(AND($F$29&gt;=3,$F$11=3),IF(IF(ISERROR(FIND("@",C69)),1,0)+IF(ISERROR(FIND(".",C69)),1,0)&gt;0,TRUE,FALSE),IF(ISBLANK(C69),FALSE,TRUE))</formula>
    </cfRule>
  </conditionalFormatting>
  <conditionalFormatting sqref="C64:C66">
    <cfRule type="expression" dxfId="70" priority="29" stopIfTrue="1">
      <formula>IF(AND($F$29&gt;=3,$F$11=3),IF(ISBLANK(C64),TRUE,IF(ISNONTEXT(C64),TRUE,FALSE)),IF(ISBLANK(C64),FALSE,TRUE))</formula>
    </cfRule>
  </conditionalFormatting>
  <conditionalFormatting sqref="C69">
    <cfRule type="expression" dxfId="69" priority="28" stopIfTrue="1">
      <formula>IF(AND($F$29&gt;=3,$F$11=3),IF(IF(ISERROR(FIND("@",C69)),1,0)+IF(ISERROR(FIND(".",C69)),1,0)&gt;0,TRUE,FALSE),IF(ISBLANK(C69),FALSE,TRUE))</formula>
    </cfRule>
  </conditionalFormatting>
  <conditionalFormatting sqref="D64:D66">
    <cfRule type="expression" dxfId="68" priority="27" stopIfTrue="1">
      <formula>IF(AND($F$29&gt;=3,$F$11=3),IF(ISBLANK(C64),TRUE,IF(ISNONTEXT(C64),TRUE,FALSE)),IF(ISBLANK(C64),FALSE,TRUE))</formula>
    </cfRule>
  </conditionalFormatting>
  <conditionalFormatting sqref="C67:C68">
    <cfRule type="expression" dxfId="67" priority="26" stopIfTrue="1">
      <formula>IF(AND($F$29&gt;=3,$F$11=3),IF(ISBLANK(C67),TRUE,FALSE),IF(ISBLANK(C67),FALSE,TRUE))</formula>
    </cfRule>
  </conditionalFormatting>
  <conditionalFormatting sqref="D83:D84">
    <cfRule type="expression" dxfId="66" priority="25" stopIfTrue="1">
      <formula>IF(AND($F$29&gt;=4,$F$11=3),IF(ISBLANK(C83),TRUE,FALSE),IF(ISBLANK(C83),FALSE,TRUE))</formula>
    </cfRule>
  </conditionalFormatting>
  <conditionalFormatting sqref="D85">
    <cfRule type="expression" dxfId="65" priority="24" stopIfTrue="1">
      <formula>IF(AND($F$29&gt;=4,$F$11=3),IF(IF(ISERROR(FIND("@",C85)),1,0)+IF(ISERROR(FIND(".",C85)),1,0)&gt;0,TRUE,FALSE),IF(ISBLANK(C85),FALSE,TRUE))</formula>
    </cfRule>
  </conditionalFormatting>
  <conditionalFormatting sqref="C80:C82">
    <cfRule type="expression" dxfId="64" priority="23" stopIfTrue="1">
      <formula>IF(AND($F$29&gt;=4,$F$11=3),IF(ISBLANK(C80),TRUE,IF(ISNONTEXT(C80),TRUE,FALSE)),IF(ISBLANK(C80),FALSE,TRUE))</formula>
    </cfRule>
  </conditionalFormatting>
  <conditionalFormatting sqref="C85">
    <cfRule type="expression" dxfId="63" priority="22" stopIfTrue="1">
      <formula>IF(AND($F$29&gt;=4,$F$11=3),IF(IF(ISERROR(FIND("@",C85)),1,0)+IF(ISERROR(FIND(".",C85)),1,0)&gt;0,TRUE,FALSE),IF(ISBLANK(C85),FALSE,TRUE))</formula>
    </cfRule>
  </conditionalFormatting>
  <conditionalFormatting sqref="D80:D82">
    <cfRule type="expression" dxfId="62" priority="21" stopIfTrue="1">
      <formula>IF(AND($F$29&gt;=4,$F$11=3),IF(ISBLANK(C80),TRUE,IF(ISNONTEXT(C80),TRUE,FALSE)),IF(ISBLANK(C80),FALSE,TRUE))</formula>
    </cfRule>
  </conditionalFormatting>
  <conditionalFormatting sqref="C83:C84">
    <cfRule type="expression" dxfId="61" priority="20" stopIfTrue="1">
      <formula>IF(AND($F$29&gt;=4,$F$11=3),IF(ISBLANK(C83),TRUE,FALSE),IF(ISBLANK(C83),FALSE,TRUE))</formula>
    </cfRule>
  </conditionalFormatting>
  <conditionalFormatting sqref="D99:D100">
    <cfRule type="expression" dxfId="60" priority="19" stopIfTrue="1">
      <formula>IF(AND($F$29&gt;=5,$F$11=3),IF(ISBLANK(C99),TRUE,FALSE),IF(ISBLANK(C99),FALSE,TRUE))</formula>
    </cfRule>
  </conditionalFormatting>
  <conditionalFormatting sqref="D101">
    <cfRule type="expression" dxfId="59" priority="18" stopIfTrue="1">
      <formula>IF(AND($F$29&gt;=5,$F$11=3),IF(IF(ISERROR(FIND("@",C101)),1,0)+IF(ISERROR(FIND(".",C101)),1,0)&gt;0,TRUE,FALSE),IF(ISBLANK(C101),FALSE,TRUE))</formula>
    </cfRule>
  </conditionalFormatting>
  <conditionalFormatting sqref="C96:C98">
    <cfRule type="expression" dxfId="58" priority="17" stopIfTrue="1">
      <formula>IF(AND($F$29&gt;=5,$F$11=3),IF(ISBLANK(C96),TRUE,IF(ISNONTEXT(C96),TRUE,FALSE)),IF(ISBLANK(C96),FALSE,TRUE))</formula>
    </cfRule>
  </conditionalFormatting>
  <conditionalFormatting sqref="C101">
    <cfRule type="expression" dxfId="57" priority="16" stopIfTrue="1">
      <formula>IF(AND($F$29&gt;=5,$F$11=3),IF(IF(ISERROR(FIND("@",C101)),1,0)+IF(ISERROR(FIND(".",C101)),1,0)&gt;0,TRUE,FALSE),IF(ISBLANK(C101),FALSE,TRUE))</formula>
    </cfRule>
  </conditionalFormatting>
  <conditionalFormatting sqref="D96:D98">
    <cfRule type="expression" dxfId="56" priority="15" stopIfTrue="1">
      <formula>IF(AND($F$29&gt;=5,$F$11=3),IF(ISBLANK(C96),TRUE,IF(ISNONTEXT(C96),TRUE,FALSE)),IF(ISBLANK(C96),FALSE,TRUE))</formula>
    </cfRule>
  </conditionalFormatting>
  <conditionalFormatting sqref="C99:C100">
    <cfRule type="expression" dxfId="55" priority="14" stopIfTrue="1">
      <formula>IF(AND($F$29&gt;=5,$F$11=3),IF(ISBLANK(C99),TRUE,FALSE),IF(ISBLANK(C99),FALSE,TRUE))</formula>
    </cfRule>
  </conditionalFormatting>
  <conditionalFormatting sqref="D5 D7">
    <cfRule type="cellIs" dxfId="54" priority="229" stopIfTrue="1" operator="equal">
      <formula>"Error"</formula>
    </cfRule>
    <cfRule type="cellIs" dxfId="53" priority="231" stopIfTrue="1" operator="equal">
      <formula>"OK"</formula>
    </cfRule>
  </conditionalFormatting>
  <conditionalFormatting sqref="B113:D113">
    <cfRule type="expression" dxfId="52" priority="13" stopIfTrue="1">
      <formula>IF(OR(F11=1,F11=2,F11=3),FALSE,TRUE)</formula>
    </cfRule>
  </conditionalFormatting>
  <conditionalFormatting sqref="D56">
    <cfRule type="expression" dxfId="51" priority="12" stopIfTrue="1">
      <formula>IF(AND($F$11=3,$F$29&gt;=2),IF(OR(F55=TRUE,F56=TRUE,F57=TRUE),FALSE,TRUE),FALSE)</formula>
    </cfRule>
  </conditionalFormatting>
  <conditionalFormatting sqref="D72">
    <cfRule type="expression" dxfId="50" priority="11" stopIfTrue="1">
      <formula>IF(AND($F$11=3,$F$29&gt;=3),IF(OR(F71=TRUE,F72=TRUE,F73=TRUE),FALSE,TRUE),FALSE)</formula>
    </cfRule>
  </conditionalFormatting>
  <conditionalFormatting sqref="D88">
    <cfRule type="expression" dxfId="49" priority="10" stopIfTrue="1">
      <formula>IF(AND($F$11=3,$F$29&gt;=4),IF(OR(F87=TRUE,F88=TRUE,F89=TRUE),FALSE,TRUE),FALSE)</formula>
    </cfRule>
  </conditionalFormatting>
  <conditionalFormatting sqref="D104">
    <cfRule type="expression" dxfId="48" priority="9" stopIfTrue="1">
      <formula>IF(AND($F$11=3,$F$29&gt;=5),IF(OR(F103=TRUE,F104=TRUE,F105=TRUE),FALSE,TRUE),FALSE)</formula>
    </cfRule>
  </conditionalFormatting>
  <conditionalFormatting sqref="D59">
    <cfRule type="expression" dxfId="47" priority="8" stopIfTrue="1">
      <formula>IF(AND($F$29&gt;=2,$F$11=3,F56=TRUE),FALSE,IF(ISBLANK(C59),FALSE,TRUE))</formula>
    </cfRule>
  </conditionalFormatting>
  <conditionalFormatting sqref="D75">
    <cfRule type="expression" dxfId="46" priority="7" stopIfTrue="1">
      <formula>IF(AND($F$29&gt;=3,$F$11=3,F72=TRUE),FALSE,IF(ISBLANK(C75),FALSE,TRUE))</formula>
    </cfRule>
  </conditionalFormatting>
  <conditionalFormatting sqref="D91">
    <cfRule type="expression" dxfId="45" priority="6" stopIfTrue="1">
      <formula>IF(AND($F$29&gt;=4,$F$11=3,F88=TRUE),FALSE,IF(ISBLANK(C91),FALSE,TRUE))</formula>
    </cfRule>
  </conditionalFormatting>
  <conditionalFormatting sqref="D107">
    <cfRule type="expression" dxfId="44" priority="5" stopIfTrue="1">
      <formula>IF(AND($F$29&gt;=5,$F$11=3,F104=TRUE),FALSE,IF(ISBLANK(C107),FALSE,TRUE))</formula>
    </cfRule>
  </conditionalFormatting>
  <conditionalFormatting sqref="D61">
    <cfRule type="expression" dxfId="43" priority="4" stopIfTrue="1">
      <formula>IF(AND($F$29&gt;=2,$F$11=3,F57=TRUE),IF(ISBLANK(C61),TRUE,FALSE),IF(ISBLANK(C61),FALSE,TRUE))</formula>
    </cfRule>
  </conditionalFormatting>
  <conditionalFormatting sqref="D77">
    <cfRule type="expression" dxfId="42" priority="3" stopIfTrue="1">
      <formula>IF(AND($F$29&gt;=3,$F$11=3,F73=TRUE),IF(ISBLANK(C77),TRUE,FALSE),IF(ISBLANK(C77),FALSE,TRUE))</formula>
    </cfRule>
  </conditionalFormatting>
  <conditionalFormatting sqref="D93">
    <cfRule type="expression" dxfId="41" priority="2" stopIfTrue="1">
      <formula>IF(AND($F$29&gt;=4,$F$11=3,F89=TRUE),IF(ISBLANK(C93),TRUE,FALSE),IF(ISBLANK(C93),FALSE,TRUE))</formula>
    </cfRule>
  </conditionalFormatting>
  <conditionalFormatting sqref="D109">
    <cfRule type="expression" dxfId="4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D143"/>
  <sheetViews>
    <sheetView showGridLines="0" zoomScale="75" workbookViewId="0">
      <pane xSplit="10"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12.7109375" style="11" customWidth="1"/>
    <col min="10" max="10" width="10.85546875" style="11" hidden="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16.28515625" style="11" customWidth="1"/>
    <col min="18" max="18" width="13.85546875" style="11" customWidth="1"/>
    <col min="19" max="19" width="15.7109375" style="11" customWidth="1"/>
    <col min="20" max="20" width="17" style="11" customWidth="1"/>
    <col min="21" max="21" width="17.28515625" style="11" customWidth="1"/>
    <col min="22" max="22" width="21.7109375" style="11" customWidth="1"/>
    <col min="23" max="23" width="12.7109375" style="11" customWidth="1"/>
    <col min="24" max="24" width="13.42578125" style="11" customWidth="1"/>
    <col min="25" max="43" width="13.28515625" style="11" customWidth="1"/>
    <col min="44" max="44" width="15.85546875" style="11" hidden="1" customWidth="1"/>
    <col min="45" max="45" width="4.7109375" style="13" customWidth="1"/>
    <col min="46" max="46" width="9.7109375" style="14" customWidth="1"/>
    <col min="47" max="47" width="20.85546875" style="14" customWidth="1"/>
    <col min="48" max="48" width="9.7109375" style="14" customWidth="1"/>
    <col min="49" max="49" width="11.140625" style="14" customWidth="1"/>
    <col min="50" max="51" width="30.7109375" style="14" customWidth="1"/>
    <col min="52" max="52" width="14.7109375" style="14" customWidth="1"/>
    <col min="53" max="53" width="17.5703125" style="14" hidden="1" customWidth="1"/>
    <col min="54" max="54" width="13.85546875" style="14" hidden="1" customWidth="1"/>
    <col min="55" max="55" width="16.5703125" style="14" customWidth="1"/>
    <col min="56" max="56" width="23.7109375" style="14" customWidth="1"/>
    <col min="57" max="57" width="20.85546875" style="14" customWidth="1"/>
    <col min="58" max="58" width="24" style="14" customWidth="1"/>
    <col min="59" max="62" width="20.85546875" style="14" customWidth="1"/>
    <col min="63" max="63" width="24.42578125" style="14" customWidth="1"/>
    <col min="64" max="64" width="16.85546875" style="14" customWidth="1"/>
    <col min="65" max="65" width="19.7109375" style="14" customWidth="1"/>
    <col min="66" max="86" width="19.42578125" style="14" customWidth="1"/>
    <col min="87" max="87" width="19.42578125" style="14" hidden="1" customWidth="1"/>
    <col min="88" max="88" width="16.28515625" style="3" hidden="1" customWidth="1"/>
    <col min="89" max="111" width="13.85546875" style="10" hidden="1" customWidth="1"/>
    <col min="112" max="112" width="12.5703125" style="10" hidden="1" customWidth="1"/>
    <col min="113" max="113" width="26" style="10" hidden="1" customWidth="1"/>
    <col min="114" max="116" width="14" style="11" hidden="1" customWidth="1"/>
    <col min="117" max="117" width="16.140625" style="11" hidden="1" customWidth="1"/>
    <col min="118" max="126" width="14" style="11" hidden="1" customWidth="1"/>
    <col min="127" max="129" width="14" style="41" hidden="1" customWidth="1"/>
    <col min="130" max="131" width="14" style="11" hidden="1" customWidth="1"/>
    <col min="132" max="132" width="9.140625" style="10" hidden="1" customWidth="1"/>
    <col min="133" max="133" width="4.140625" style="10" hidden="1" customWidth="1"/>
    <col min="134" max="16384" width="9.140625" style="10"/>
  </cols>
  <sheetData>
    <row r="1" spans="1:186" ht="39.950000000000003" customHeight="1" x14ac:dyDescent="0.2">
      <c r="A1" s="158" t="str">
        <f>Certification!A3</f>
        <v>Commercial Refrigeration Equipment - Multiple Compartments</v>
      </c>
      <c r="B1" s="62" t="s">
        <v>0</v>
      </c>
      <c r="D1" s="264" t="str">
        <f>Certification!C3</f>
        <v>Commercial Refrigeration Equipment - Multiple Compartments</v>
      </c>
      <c r="E1" s="264"/>
      <c r="F1" s="264"/>
      <c r="G1" s="264"/>
      <c r="H1" s="264"/>
      <c r="I1" s="70" t="str">
        <f>Certification!D3</f>
        <v>Version 4.3</v>
      </c>
      <c r="L1" s="75"/>
      <c r="T1" s="41"/>
      <c r="V1" s="41"/>
      <c r="W1" s="41"/>
      <c r="X1" s="254"/>
      <c r="Y1" s="254"/>
      <c r="Z1" s="41"/>
      <c r="AA1" s="254"/>
      <c r="AB1" s="254"/>
      <c r="AC1" s="41"/>
      <c r="AD1" s="254"/>
      <c r="AE1" s="254"/>
      <c r="AF1" s="41"/>
      <c r="AG1" s="254"/>
      <c r="AH1" s="254"/>
      <c r="AI1" s="41"/>
      <c r="AJ1" s="254"/>
      <c r="AK1" s="254"/>
      <c r="AL1" s="41"/>
      <c r="AM1" s="254"/>
      <c r="AN1" s="254"/>
      <c r="AO1" s="41"/>
      <c r="AP1" s="254"/>
      <c r="AQ1" s="254"/>
      <c r="BK1" s="3"/>
      <c r="BM1" s="3"/>
      <c r="BN1" s="3"/>
      <c r="BO1" s="3"/>
      <c r="DQ1" s="130"/>
    </row>
    <row r="2" spans="1:186" x14ac:dyDescent="0.2">
      <c r="A2" s="158" t="str">
        <f>Certification!A4</f>
        <v>4.3</v>
      </c>
      <c r="X2" s="41"/>
      <c r="Y2" s="41"/>
      <c r="BK2" s="3"/>
      <c r="DQ2" s="130"/>
    </row>
    <row r="3" spans="1:186" ht="25.5" customHeight="1" x14ac:dyDescent="0.2">
      <c r="B3" s="269" t="s">
        <v>21</v>
      </c>
      <c r="C3" s="269"/>
      <c r="D3" s="61" t="str">
        <f>IF(COUNTA(INPUT)=0,"No Data",IF(COUNTIF(B11:B110,"Error")&gt;0,"Error","OK"))</f>
        <v>No Data</v>
      </c>
      <c r="F3" s="270" t="s">
        <v>23</v>
      </c>
      <c r="G3" s="270"/>
      <c r="H3" s="271" t="str">
        <f>Certification!D7</f>
        <v>No Data</v>
      </c>
      <c r="I3" s="271"/>
      <c r="J3" s="65"/>
      <c r="L3" s="74"/>
      <c r="T3" s="41"/>
      <c r="V3" s="41"/>
      <c r="W3" s="41"/>
      <c r="X3" s="41"/>
      <c r="Y3" s="41"/>
      <c r="AA3" s="41"/>
      <c r="AB3" s="41"/>
      <c r="AC3" s="41"/>
      <c r="AD3" s="41"/>
      <c r="AE3" s="41"/>
      <c r="AF3" s="41"/>
      <c r="AG3" s="41"/>
      <c r="AH3" s="41"/>
      <c r="AI3" s="41"/>
      <c r="AJ3" s="41"/>
      <c r="AK3" s="41"/>
      <c r="AL3" s="41"/>
      <c r="AM3" s="41"/>
      <c r="AN3" s="41"/>
      <c r="AO3" s="41"/>
      <c r="AP3" s="41"/>
      <c r="AQ3" s="41"/>
      <c r="AR3" s="41"/>
      <c r="BK3" s="3"/>
      <c r="BL3" s="3"/>
      <c r="BM3" s="3"/>
      <c r="BN3" s="3"/>
      <c r="BO3" s="3"/>
      <c r="BP3" s="3"/>
      <c r="BQ3" s="3"/>
      <c r="BR3" s="3"/>
      <c r="BS3" s="3"/>
      <c r="BT3" s="3"/>
      <c r="BU3" s="3"/>
      <c r="BV3" s="3"/>
      <c r="BW3" s="3"/>
      <c r="BX3" s="3"/>
      <c r="BY3" s="3"/>
      <c r="BZ3" s="3"/>
      <c r="CA3" s="3"/>
      <c r="CB3" s="3"/>
      <c r="CC3" s="3"/>
      <c r="CD3" s="3"/>
      <c r="CE3" s="3"/>
      <c r="CF3" s="3"/>
      <c r="CG3" s="3"/>
      <c r="CH3" s="3"/>
      <c r="CI3" s="3"/>
      <c r="DQ3" s="130"/>
    </row>
    <row r="4" spans="1:186" s="32" customFormat="1" x14ac:dyDescent="0.2">
      <c r="C4" s="14"/>
      <c r="D4" s="14"/>
      <c r="E4" s="14"/>
      <c r="F4" s="14"/>
      <c r="G4" s="14"/>
      <c r="H4" s="14"/>
      <c r="I4" s="14"/>
      <c r="J4" s="14"/>
      <c r="K4" s="14"/>
      <c r="L4" s="3"/>
      <c r="M4" s="45"/>
      <c r="N4" s="3"/>
      <c r="O4" s="3"/>
      <c r="P4" s="11"/>
      <c r="Q4" s="11"/>
      <c r="R4" s="11"/>
      <c r="S4" s="11"/>
      <c r="T4" s="204"/>
      <c r="U4" s="11"/>
      <c r="V4" s="3"/>
      <c r="W4" s="3"/>
      <c r="X4" s="3"/>
      <c r="Y4" s="3"/>
      <c r="Z4" s="11"/>
      <c r="AA4" s="3"/>
      <c r="AB4" s="3"/>
      <c r="AC4" s="3"/>
      <c r="AD4" s="3"/>
      <c r="AE4" s="3"/>
      <c r="AF4" s="3"/>
      <c r="AG4" s="3"/>
      <c r="AH4" s="3"/>
      <c r="AI4" s="3"/>
      <c r="AJ4" s="3"/>
      <c r="AK4" s="3"/>
      <c r="AL4" s="3"/>
      <c r="AM4" s="3"/>
      <c r="AN4" s="3"/>
      <c r="AO4" s="3"/>
      <c r="AP4" s="3"/>
      <c r="AQ4" s="3"/>
      <c r="AR4" s="3"/>
      <c r="AS4" s="33"/>
      <c r="AT4" s="14"/>
      <c r="AU4" s="14"/>
      <c r="AV4" s="14"/>
      <c r="AW4" s="14"/>
      <c r="AX4" s="14"/>
      <c r="AY4" s="14"/>
      <c r="AZ4" s="14"/>
      <c r="BA4" s="14"/>
      <c r="BB4" s="14"/>
      <c r="BC4" s="14"/>
      <c r="BD4" s="3"/>
      <c r="BE4" s="3"/>
      <c r="BF4" s="3"/>
      <c r="BG4" s="3"/>
      <c r="BH4" s="3"/>
      <c r="BI4" s="3"/>
      <c r="BJ4" s="3"/>
      <c r="BK4" s="14"/>
      <c r="BL4" s="14"/>
      <c r="BM4" s="14"/>
      <c r="BN4" s="14"/>
      <c r="BO4" s="3"/>
      <c r="BP4" s="14"/>
      <c r="BQ4" s="14"/>
      <c r="BR4" s="14"/>
      <c r="BS4" s="14"/>
      <c r="BT4" s="14"/>
      <c r="BU4" s="14"/>
      <c r="BV4" s="14"/>
      <c r="BW4" s="14"/>
      <c r="BX4" s="14"/>
      <c r="BY4" s="14"/>
      <c r="BZ4" s="14"/>
      <c r="CA4" s="14"/>
      <c r="CB4" s="14"/>
      <c r="CC4" s="14"/>
      <c r="CD4" s="14"/>
      <c r="CE4" s="14"/>
      <c r="CF4" s="14"/>
      <c r="CG4" s="14"/>
      <c r="CH4" s="14"/>
      <c r="CI4" s="14"/>
      <c r="CJ4" s="3"/>
      <c r="DJ4" s="14"/>
      <c r="DK4" s="14"/>
      <c r="DL4" s="14"/>
      <c r="DM4" s="14"/>
      <c r="DN4" s="14"/>
      <c r="DO4" s="14"/>
      <c r="DP4" s="14"/>
      <c r="DQ4" s="130"/>
      <c r="DR4" s="14"/>
      <c r="DS4" s="14"/>
      <c r="DT4" s="14"/>
      <c r="DU4" s="14"/>
      <c r="DV4" s="14"/>
      <c r="DW4" s="3"/>
      <c r="DX4" s="3"/>
      <c r="DY4" s="3"/>
      <c r="DZ4" s="14"/>
      <c r="EA4" s="14"/>
    </row>
    <row r="5" spans="1:186" s="5" customFormat="1" ht="26.25" thickBot="1" x14ac:dyDescent="0.4">
      <c r="A5" s="265" t="s">
        <v>19</v>
      </c>
      <c r="B5" s="265"/>
      <c r="C5" s="265"/>
      <c r="D5" s="265"/>
      <c r="E5" s="265"/>
      <c r="F5" s="265"/>
      <c r="G5" s="265"/>
      <c r="H5" s="265"/>
      <c r="I5" s="265"/>
      <c r="J5" s="265"/>
      <c r="K5" s="73"/>
      <c r="L5" s="31"/>
      <c r="M5" s="71"/>
      <c r="N5" s="31"/>
      <c r="O5" s="31"/>
      <c r="P5" s="11"/>
      <c r="Q5" s="11"/>
      <c r="R5" s="11"/>
      <c r="S5" s="11"/>
      <c r="U5" s="11"/>
      <c r="V5" s="31"/>
      <c r="W5" s="31"/>
      <c r="X5" s="202"/>
      <c r="Y5" s="31"/>
      <c r="Z5" s="11"/>
      <c r="AA5" s="31"/>
      <c r="AB5" s="31"/>
      <c r="AC5" s="31"/>
      <c r="AD5" s="31"/>
      <c r="AE5" s="31"/>
      <c r="AF5" s="31"/>
      <c r="AG5" s="31"/>
      <c r="AH5" s="31"/>
      <c r="AI5" s="31"/>
      <c r="AJ5" s="31"/>
      <c r="AK5" s="31"/>
      <c r="AL5" s="31"/>
      <c r="AM5" s="31"/>
      <c r="AN5" s="31"/>
      <c r="AO5" s="31"/>
      <c r="AP5" s="31"/>
      <c r="AQ5" s="31"/>
      <c r="AR5" s="31"/>
      <c r="AS5" s="4"/>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DQ5" s="130"/>
      <c r="GC5" s="6"/>
      <c r="GD5" s="6"/>
    </row>
    <row r="6" spans="1:186" s="9" customFormat="1" ht="92.25" customHeight="1" thickBot="1" x14ac:dyDescent="0.25">
      <c r="A6" s="266" t="s">
        <v>27</v>
      </c>
      <c r="B6" s="267"/>
      <c r="C6" s="267"/>
      <c r="D6" s="267"/>
      <c r="E6" s="267"/>
      <c r="F6" s="267"/>
      <c r="G6" s="267"/>
      <c r="H6" s="267"/>
      <c r="I6" s="267"/>
      <c r="J6" s="268"/>
      <c r="K6" s="63"/>
      <c r="L6" s="63"/>
      <c r="M6" s="72"/>
      <c r="N6" s="63"/>
      <c r="O6" s="72"/>
      <c r="P6" s="11"/>
      <c r="Q6" s="11"/>
      <c r="R6" s="11"/>
      <c r="S6" s="11"/>
      <c r="T6" s="168"/>
      <c r="U6" s="11"/>
      <c r="V6" s="72"/>
      <c r="W6" s="72"/>
      <c r="X6" s="72"/>
      <c r="Y6" s="72"/>
      <c r="Z6" s="11"/>
      <c r="AA6" s="72"/>
      <c r="AB6" s="72"/>
      <c r="AC6" s="72"/>
      <c r="AD6" s="72"/>
      <c r="AE6" s="72"/>
      <c r="AF6" s="72"/>
      <c r="AG6" s="72"/>
      <c r="AH6" s="72"/>
      <c r="AI6" s="72"/>
      <c r="AJ6" s="72"/>
      <c r="AK6" s="72"/>
      <c r="AL6" s="72"/>
      <c r="AM6" s="72"/>
      <c r="AN6" s="72"/>
      <c r="AO6" s="72"/>
      <c r="AP6" s="72"/>
      <c r="AQ6" s="72"/>
      <c r="AR6" s="72"/>
      <c r="AS6" s="8"/>
      <c r="AT6" s="273" t="s">
        <v>11</v>
      </c>
      <c r="AU6" s="263"/>
      <c r="AV6" s="263"/>
      <c r="AW6" s="263" t="s">
        <v>11</v>
      </c>
      <c r="AX6" s="263"/>
      <c r="AY6" s="263"/>
      <c r="AZ6" s="263" t="s">
        <v>11</v>
      </c>
      <c r="BA6" s="263"/>
      <c r="BB6" s="263"/>
      <c r="BC6" s="263"/>
      <c r="BD6" s="263"/>
      <c r="BE6" s="263"/>
      <c r="BF6" s="263" t="s">
        <v>11</v>
      </c>
      <c r="BG6" s="263"/>
      <c r="BH6" s="263"/>
      <c r="BI6" s="263" t="s">
        <v>11</v>
      </c>
      <c r="BJ6" s="263"/>
      <c r="BK6" s="263"/>
      <c r="BL6" s="263" t="s">
        <v>11</v>
      </c>
      <c r="BM6" s="263"/>
      <c r="BN6" s="263"/>
      <c r="BO6" s="263"/>
      <c r="BP6" s="263" t="s">
        <v>11</v>
      </c>
      <c r="BQ6" s="263"/>
      <c r="BR6" s="263"/>
      <c r="BS6" s="263"/>
      <c r="BT6" s="263" t="s">
        <v>11</v>
      </c>
      <c r="BU6" s="263"/>
      <c r="BV6" s="263"/>
      <c r="BW6" s="263"/>
      <c r="BX6" s="263" t="s">
        <v>11</v>
      </c>
      <c r="BY6" s="263"/>
      <c r="BZ6" s="263"/>
      <c r="CA6" s="263"/>
      <c r="CB6" s="263" t="s">
        <v>11</v>
      </c>
      <c r="CC6" s="263"/>
      <c r="CD6" s="263"/>
      <c r="CE6" s="263"/>
      <c r="CF6" s="263" t="s">
        <v>11</v>
      </c>
      <c r="CG6" s="263"/>
      <c r="CH6" s="263"/>
      <c r="CI6" s="263"/>
      <c r="CJ6" s="30"/>
      <c r="DH6" s="1"/>
      <c r="DK6" s="168"/>
      <c r="DL6" s="168"/>
      <c r="DM6" s="168"/>
      <c r="DN6" s="168"/>
      <c r="DO6" s="168"/>
      <c r="DP6" s="168"/>
      <c r="DQ6" s="130"/>
      <c r="DW6" s="168"/>
      <c r="DX6" s="168"/>
      <c r="DY6" s="168"/>
      <c r="ED6" s="177"/>
      <c r="GC6" s="7"/>
      <c r="GD6" s="7"/>
    </row>
    <row r="7" spans="1:186" ht="6" customHeight="1" x14ac:dyDescent="0.2">
      <c r="DH7" s="1"/>
      <c r="DJ7" s="10"/>
      <c r="DK7" s="10"/>
      <c r="DL7" s="10"/>
      <c r="DM7" s="10"/>
      <c r="DN7" s="10"/>
      <c r="DO7" s="10"/>
      <c r="DP7" s="10"/>
      <c r="DQ7" s="88"/>
      <c r="DR7" s="10"/>
      <c r="DS7" s="10"/>
      <c r="DT7" s="10"/>
      <c r="DU7" s="10"/>
      <c r="DV7" s="10"/>
      <c r="DW7" s="46"/>
      <c r="DX7" s="46"/>
      <c r="DY7" s="46"/>
      <c r="DZ7" s="10"/>
      <c r="EA7" s="10"/>
      <c r="GC7" s="11"/>
      <c r="GD7" s="11"/>
    </row>
    <row r="8" spans="1:186" ht="15.2" customHeight="1" x14ac:dyDescent="0.2">
      <c r="A8" s="46"/>
      <c r="B8" s="46"/>
      <c r="C8" s="41"/>
      <c r="D8" s="41"/>
      <c r="E8" s="41"/>
      <c r="F8" s="41"/>
      <c r="G8" s="41"/>
      <c r="H8" s="41"/>
      <c r="I8" s="41"/>
      <c r="J8" s="41"/>
      <c r="K8" s="41"/>
      <c r="L8" s="41"/>
      <c r="M8" s="41"/>
      <c r="N8" s="47"/>
      <c r="O8" s="41"/>
      <c r="P8" s="41"/>
      <c r="Q8" s="41"/>
      <c r="R8" s="41"/>
      <c r="S8" s="41"/>
      <c r="T8" s="41"/>
      <c r="V8" s="41"/>
      <c r="W8" s="41"/>
      <c r="BP8" s="203"/>
      <c r="BQ8" s="203"/>
      <c r="BR8" s="203"/>
      <c r="BS8" s="203"/>
      <c r="BT8" s="203"/>
      <c r="BU8" s="203"/>
      <c r="BV8" s="203"/>
      <c r="BW8" s="203"/>
      <c r="BX8" s="203"/>
      <c r="BY8" s="203"/>
      <c r="BZ8" s="203"/>
      <c r="CA8" s="203"/>
      <c r="CB8" s="203"/>
      <c r="CC8" s="203"/>
      <c r="CD8" s="203"/>
      <c r="CE8" s="203"/>
      <c r="CF8" s="203"/>
      <c r="CG8" s="203"/>
      <c r="CH8" s="203"/>
      <c r="DH8" s="1"/>
      <c r="DJ8" s="10"/>
      <c r="DK8" s="10"/>
      <c r="DL8" s="10"/>
      <c r="DM8" s="10"/>
      <c r="DN8" s="10"/>
      <c r="DO8" s="10"/>
      <c r="DP8" s="10"/>
      <c r="DQ8" s="60"/>
      <c r="DR8" s="10"/>
      <c r="DS8" s="10"/>
      <c r="DT8" s="10"/>
      <c r="DU8" s="10"/>
      <c r="DV8" s="10"/>
      <c r="DW8" s="46"/>
      <c r="DX8" s="46"/>
      <c r="DY8" s="46"/>
      <c r="DZ8" s="10"/>
      <c r="EA8" s="10"/>
      <c r="GC8" s="11"/>
      <c r="GD8" s="11"/>
    </row>
    <row r="9" spans="1:186" ht="42.75" customHeight="1" x14ac:dyDescent="0.2">
      <c r="A9" s="279" t="s">
        <v>1</v>
      </c>
      <c r="B9" s="279" t="s">
        <v>9</v>
      </c>
      <c r="C9" s="281" t="s">
        <v>18</v>
      </c>
      <c r="D9" s="281" t="s">
        <v>60</v>
      </c>
      <c r="E9" s="281" t="s">
        <v>12</v>
      </c>
      <c r="F9" s="281" t="s">
        <v>28</v>
      </c>
      <c r="G9" s="277" t="s">
        <v>173</v>
      </c>
      <c r="H9" s="278"/>
      <c r="I9" s="283" t="s">
        <v>2</v>
      </c>
      <c r="J9" s="281" t="s">
        <v>3</v>
      </c>
      <c r="K9" s="41"/>
      <c r="L9" s="284" t="s">
        <v>13</v>
      </c>
      <c r="M9" s="284" t="s">
        <v>14</v>
      </c>
      <c r="N9" s="284" t="s">
        <v>16</v>
      </c>
      <c r="O9" s="284" t="s">
        <v>15</v>
      </c>
      <c r="P9" s="284" t="s">
        <v>17</v>
      </c>
      <c r="Q9" s="284" t="s">
        <v>175</v>
      </c>
      <c r="R9" s="284" t="s">
        <v>176</v>
      </c>
      <c r="S9" s="281" t="s">
        <v>177</v>
      </c>
      <c r="T9" s="281" t="s">
        <v>155</v>
      </c>
      <c r="U9" s="281" t="s">
        <v>146</v>
      </c>
      <c r="V9" s="281" t="s">
        <v>178</v>
      </c>
      <c r="W9" s="274" t="s">
        <v>156</v>
      </c>
      <c r="X9" s="275"/>
      <c r="Y9" s="276"/>
      <c r="Z9" s="274" t="s">
        <v>157</v>
      </c>
      <c r="AA9" s="275"/>
      <c r="AB9" s="276"/>
      <c r="AC9" s="274" t="s">
        <v>158</v>
      </c>
      <c r="AD9" s="275"/>
      <c r="AE9" s="276"/>
      <c r="AF9" s="274" t="s">
        <v>159</v>
      </c>
      <c r="AG9" s="275"/>
      <c r="AH9" s="276"/>
      <c r="AI9" s="274" t="s">
        <v>160</v>
      </c>
      <c r="AJ9" s="275"/>
      <c r="AK9" s="276"/>
      <c r="AL9" s="274" t="s">
        <v>161</v>
      </c>
      <c r="AM9" s="275"/>
      <c r="AN9" s="276"/>
      <c r="AO9" s="274" t="s">
        <v>162</v>
      </c>
      <c r="AP9" s="275"/>
      <c r="AQ9" s="276"/>
      <c r="AT9" s="279" t="str">
        <f>C9&amp;" Status"</f>
        <v>Manu-facturer Status</v>
      </c>
      <c r="AU9" s="281" t="str">
        <f>D9&amp;" Status"</f>
        <v>For Third-Party Representatives, Company Number From Certification Sheet Status</v>
      </c>
      <c r="AV9" s="279" t="str">
        <f>E9&amp;" Status"</f>
        <v>Brand Name(s) Status</v>
      </c>
      <c r="AW9" s="279" t="str">
        <f>F9&amp;" Status"</f>
        <v>Basic Model Number Status</v>
      </c>
      <c r="AX9" s="279" t="str">
        <f>G10&amp;" Status"</f>
        <v>Individual Model Number Covered by Basic Model Status</v>
      </c>
      <c r="AY9" s="279" t="str">
        <f>H10&amp;" Status"</f>
        <v>Private Model Number Covered by Basic Model Status</v>
      </c>
      <c r="AZ9" s="281" t="str">
        <f>I9&amp;" Status"</f>
        <v>Action Status</v>
      </c>
      <c r="BC9" s="281" t="str">
        <f>L9&amp;" Status"</f>
        <v>Sample Size (Number of Units Tested) Status</v>
      </c>
      <c r="BD9" s="281" t="str">
        <f>M9&amp;" Status"</f>
        <v>Is the Certification for this Basic Model Based on a Waiver of DOE's Test Procedure Requirements? Status</v>
      </c>
      <c r="BE9" s="281" t="str">
        <f>N9&amp;" Status"</f>
        <v>Date of Test Procedure Waiver, if Applicable Status</v>
      </c>
      <c r="BF9" s="281" t="str">
        <f>O9&amp;" Status"</f>
        <v>Is the Certification based upon any Exception Relief from an Applicable Standard by DOE's Office of Hearing and Appeals? Status</v>
      </c>
      <c r="BG9" s="281" t="str">
        <f>P9&amp;" Status"</f>
        <v>Date of Exception Relief, if Applicable Status</v>
      </c>
      <c r="BH9" s="281" t="str">
        <f t="shared" ref="BH9:BJ9" si="0">Q9&amp;" Status"</f>
        <v>Is Certification Based on the use of an Alternative Efficiency Determination Method (AEDM)?   Status</v>
      </c>
      <c r="BI9" s="281" t="str">
        <f t="shared" si="0"/>
        <v>Name of AEDM (If Applicable) Status</v>
      </c>
      <c r="BJ9" s="281" t="str">
        <f t="shared" si="0"/>
        <v>Does the Manufacturer Elect the Witness Test Option for Verification Testing? (If Applicable) Status</v>
      </c>
      <c r="BK9" s="281" t="str">
        <f>T9&amp;" Status"</f>
        <v>Number of Compartments Status</v>
      </c>
      <c r="BL9" s="281" t="str">
        <f>U9&amp;" Status"</f>
        <v>Calculated Daily Energy Consumption (MDEC) (kWh/day) Status</v>
      </c>
      <c r="BM9" s="281" t="str">
        <f>V9&amp;" Status"</f>
        <v>Supplemental Testing Instructions PDF Filename Status</v>
      </c>
      <c r="BN9" s="274" t="s">
        <v>156</v>
      </c>
      <c r="BO9" s="275"/>
      <c r="BP9" s="276"/>
      <c r="BQ9" s="274" t="s">
        <v>157</v>
      </c>
      <c r="BR9" s="275"/>
      <c r="BS9" s="276"/>
      <c r="BT9" s="274" t="s">
        <v>158</v>
      </c>
      <c r="BU9" s="275"/>
      <c r="BV9" s="276"/>
      <c r="BW9" s="274" t="s">
        <v>159</v>
      </c>
      <c r="BX9" s="275"/>
      <c r="BY9" s="276"/>
      <c r="BZ9" s="274" t="s">
        <v>160</v>
      </c>
      <c r="CA9" s="275"/>
      <c r="CB9" s="276"/>
      <c r="CC9" s="274" t="s">
        <v>161</v>
      </c>
      <c r="CD9" s="275"/>
      <c r="CE9" s="276"/>
      <c r="CF9" s="274" t="s">
        <v>162</v>
      </c>
      <c r="CG9" s="275"/>
      <c r="CH9" s="276"/>
      <c r="CJ9" s="260" t="s">
        <v>156</v>
      </c>
      <c r="CK9" s="262"/>
      <c r="CL9" s="260" t="s">
        <v>157</v>
      </c>
      <c r="CM9" s="262"/>
      <c r="CN9" s="260" t="s">
        <v>158</v>
      </c>
      <c r="CO9" s="261"/>
      <c r="CP9" s="261"/>
      <c r="CQ9" s="262"/>
      <c r="CR9" s="260" t="s">
        <v>159</v>
      </c>
      <c r="CS9" s="261"/>
      <c r="CT9" s="261"/>
      <c r="CU9" s="208"/>
      <c r="CV9" s="260" t="s">
        <v>160</v>
      </c>
      <c r="CW9" s="261"/>
      <c r="CX9" s="261"/>
      <c r="CY9" s="262"/>
      <c r="CZ9" s="260" t="s">
        <v>161</v>
      </c>
      <c r="DA9" s="261"/>
      <c r="DB9" s="261"/>
      <c r="DC9" s="262"/>
      <c r="DD9" s="260" t="s">
        <v>162</v>
      </c>
      <c r="DE9" s="261"/>
      <c r="DF9" s="261"/>
      <c r="DG9" s="262"/>
      <c r="DH9" s="1"/>
      <c r="DJ9" s="10"/>
      <c r="DK9" s="10"/>
      <c r="DL9" s="10"/>
      <c r="DM9" s="10"/>
      <c r="DN9" s="10"/>
      <c r="DO9" s="10"/>
      <c r="DP9" s="10"/>
      <c r="DQ9" s="60"/>
      <c r="DR9" s="10"/>
      <c r="DS9" s="10"/>
      <c r="DT9" s="10"/>
      <c r="DU9" s="10"/>
      <c r="DV9" s="10"/>
      <c r="DW9" s="46"/>
      <c r="DX9" s="46"/>
      <c r="DY9" s="46"/>
      <c r="DZ9" s="10"/>
      <c r="EA9" s="10"/>
      <c r="GC9" s="11"/>
      <c r="GD9" s="11"/>
    </row>
    <row r="10" spans="1:186" s="17" customFormat="1" ht="88.5" customHeight="1" thickBot="1" x14ac:dyDescent="0.25">
      <c r="A10" s="280"/>
      <c r="B10" s="280"/>
      <c r="C10" s="282"/>
      <c r="D10" s="282"/>
      <c r="E10" s="282"/>
      <c r="F10" s="282"/>
      <c r="G10" s="248" t="s">
        <v>29</v>
      </c>
      <c r="H10" s="249" t="s">
        <v>174</v>
      </c>
      <c r="I10" s="281"/>
      <c r="J10" s="282"/>
      <c r="K10" s="250"/>
      <c r="L10" s="285"/>
      <c r="M10" s="285"/>
      <c r="N10" s="285"/>
      <c r="O10" s="285"/>
      <c r="P10" s="285"/>
      <c r="Q10" s="285"/>
      <c r="R10" s="285"/>
      <c r="S10" s="282"/>
      <c r="T10" s="282"/>
      <c r="U10" s="282"/>
      <c r="V10" s="282"/>
      <c r="W10" s="249" t="s">
        <v>3</v>
      </c>
      <c r="X10" s="249" t="s">
        <v>152</v>
      </c>
      <c r="Y10" s="249" t="s">
        <v>179</v>
      </c>
      <c r="Z10" s="249" t="s">
        <v>3</v>
      </c>
      <c r="AA10" s="249" t="s">
        <v>152</v>
      </c>
      <c r="AB10" s="249" t="s">
        <v>179</v>
      </c>
      <c r="AC10" s="249" t="s">
        <v>3</v>
      </c>
      <c r="AD10" s="249" t="s">
        <v>152</v>
      </c>
      <c r="AE10" s="249" t="s">
        <v>179</v>
      </c>
      <c r="AF10" s="249" t="s">
        <v>3</v>
      </c>
      <c r="AG10" s="249" t="s">
        <v>152</v>
      </c>
      <c r="AH10" s="249" t="s">
        <v>179</v>
      </c>
      <c r="AI10" s="249" t="s">
        <v>3</v>
      </c>
      <c r="AJ10" s="249" t="s">
        <v>152</v>
      </c>
      <c r="AK10" s="249" t="s">
        <v>179</v>
      </c>
      <c r="AL10" s="249" t="s">
        <v>3</v>
      </c>
      <c r="AM10" s="249" t="s">
        <v>152</v>
      </c>
      <c r="AN10" s="249" t="s">
        <v>179</v>
      </c>
      <c r="AO10" s="249" t="s">
        <v>3</v>
      </c>
      <c r="AP10" s="249" t="s">
        <v>152</v>
      </c>
      <c r="AQ10" s="249" t="s">
        <v>179</v>
      </c>
      <c r="AR10" s="34"/>
      <c r="AS10" s="251"/>
      <c r="AT10" s="280"/>
      <c r="AU10" s="286"/>
      <c r="AV10" s="280"/>
      <c r="AW10" s="280"/>
      <c r="AX10" s="280"/>
      <c r="AY10" s="280"/>
      <c r="AZ10" s="286"/>
      <c r="BA10" s="252" t="str">
        <f>J10&amp;" Status"</f>
        <v xml:space="preserve"> Status</v>
      </c>
      <c r="BB10" s="253" t="str">
        <f>K10&amp;" Status"</f>
        <v xml:space="preserve"> Status</v>
      </c>
      <c r="BC10" s="286"/>
      <c r="BD10" s="286"/>
      <c r="BE10" s="286"/>
      <c r="BF10" s="286"/>
      <c r="BG10" s="286"/>
      <c r="BH10" s="286"/>
      <c r="BI10" s="286"/>
      <c r="BJ10" s="286"/>
      <c r="BK10" s="286"/>
      <c r="BL10" s="286"/>
      <c r="BM10" s="286"/>
      <c r="BN10" s="22" t="str">
        <f t="shared" ref="BN10:CI10" si="1">W10&amp;" Status"</f>
        <v>Product Class Status</v>
      </c>
      <c r="BO10" s="22" t="str">
        <f t="shared" si="1"/>
        <v>Total Display Area in square feet (ft2), if Applicable Status</v>
      </c>
      <c r="BP10" s="171" t="str">
        <f t="shared" si="1"/>
        <v>Chilled or Frozen Volume in cubic feet (ft3), if Applicable Status</v>
      </c>
      <c r="BQ10" s="171" t="str">
        <f t="shared" si="1"/>
        <v>Product Class Status</v>
      </c>
      <c r="BR10" s="171" t="str">
        <f t="shared" si="1"/>
        <v>Total Display Area in square feet (ft2), if Applicable Status</v>
      </c>
      <c r="BS10" s="171" t="str">
        <f t="shared" si="1"/>
        <v>Chilled or Frozen Volume in cubic feet (ft3), if Applicable Status</v>
      </c>
      <c r="BT10" s="171" t="str">
        <f t="shared" si="1"/>
        <v>Product Class Status</v>
      </c>
      <c r="BU10" s="171" t="str">
        <f t="shared" si="1"/>
        <v>Total Display Area in square feet (ft2), if Applicable Status</v>
      </c>
      <c r="BV10" s="171" t="str">
        <f t="shared" si="1"/>
        <v>Chilled or Frozen Volume in cubic feet (ft3), if Applicable Status</v>
      </c>
      <c r="BW10" s="171" t="str">
        <f t="shared" si="1"/>
        <v>Product Class Status</v>
      </c>
      <c r="BX10" s="171" t="str">
        <f t="shared" si="1"/>
        <v>Total Display Area in square feet (ft2), if Applicable Status</v>
      </c>
      <c r="BY10" s="171" t="str">
        <f t="shared" si="1"/>
        <v>Chilled or Frozen Volume in cubic feet (ft3), if Applicable Status</v>
      </c>
      <c r="BZ10" s="171" t="str">
        <f t="shared" si="1"/>
        <v>Product Class Status</v>
      </c>
      <c r="CA10" s="171" t="str">
        <f t="shared" si="1"/>
        <v>Total Display Area in square feet (ft2), if Applicable Status</v>
      </c>
      <c r="CB10" s="171" t="str">
        <f t="shared" si="1"/>
        <v>Chilled or Frozen Volume in cubic feet (ft3), if Applicable Status</v>
      </c>
      <c r="CC10" s="171" t="str">
        <f t="shared" si="1"/>
        <v>Product Class Status</v>
      </c>
      <c r="CD10" s="171" t="str">
        <f t="shared" si="1"/>
        <v>Total Display Area in square feet (ft2), if Applicable Status</v>
      </c>
      <c r="CE10" s="171" t="str">
        <f t="shared" si="1"/>
        <v>Chilled or Frozen Volume in cubic feet (ft3), if Applicable Status</v>
      </c>
      <c r="CF10" s="171" t="str">
        <f t="shared" si="1"/>
        <v>Product Class Status</v>
      </c>
      <c r="CG10" s="171" t="str">
        <f t="shared" si="1"/>
        <v>Total Display Area in square feet (ft2), if Applicable Status</v>
      </c>
      <c r="CH10" s="171" t="str">
        <f t="shared" si="1"/>
        <v>Chilled or Frozen Volume in cubic feet (ft3), if Applicable Status</v>
      </c>
      <c r="CI10" s="22" t="str">
        <f t="shared" si="1"/>
        <v xml:space="preserve"> Status</v>
      </c>
      <c r="CJ10" s="35" t="s">
        <v>163</v>
      </c>
      <c r="CK10" s="35" t="s">
        <v>164</v>
      </c>
      <c r="CL10" s="35" t="s">
        <v>163</v>
      </c>
      <c r="CM10" s="35" t="s">
        <v>164</v>
      </c>
      <c r="CN10" s="35" t="s">
        <v>163</v>
      </c>
      <c r="CO10" s="35" t="s">
        <v>164</v>
      </c>
      <c r="CP10" s="35" t="s">
        <v>165</v>
      </c>
      <c r="CQ10" s="35" t="s">
        <v>166</v>
      </c>
      <c r="CR10" s="35" t="s">
        <v>163</v>
      </c>
      <c r="CS10" s="35" t="s">
        <v>164</v>
      </c>
      <c r="CT10" s="35" t="s">
        <v>165</v>
      </c>
      <c r="CU10" s="35" t="s">
        <v>166</v>
      </c>
      <c r="CV10" s="35" t="s">
        <v>163</v>
      </c>
      <c r="CW10" s="35" t="s">
        <v>164</v>
      </c>
      <c r="CX10" s="35" t="s">
        <v>165</v>
      </c>
      <c r="CY10" s="35" t="s">
        <v>166</v>
      </c>
      <c r="CZ10" s="35" t="s">
        <v>163</v>
      </c>
      <c r="DA10" s="35" t="s">
        <v>164</v>
      </c>
      <c r="DB10" s="35" t="s">
        <v>165</v>
      </c>
      <c r="DC10" s="35" t="s">
        <v>166</v>
      </c>
      <c r="DD10" s="35" t="s">
        <v>163</v>
      </c>
      <c r="DE10" s="35" t="s">
        <v>164</v>
      </c>
      <c r="DF10" s="35" t="s">
        <v>165</v>
      </c>
      <c r="DG10" s="35" t="s">
        <v>166</v>
      </c>
      <c r="DH10" s="36"/>
      <c r="DI10" s="272" t="s">
        <v>6</v>
      </c>
      <c r="DJ10" s="272"/>
      <c r="DK10" s="159"/>
      <c r="DL10" s="156" t="s">
        <v>147</v>
      </c>
      <c r="DM10" s="156" t="s">
        <v>148</v>
      </c>
      <c r="DN10" s="156" t="s">
        <v>149</v>
      </c>
      <c r="DO10" s="156" t="s">
        <v>150</v>
      </c>
      <c r="DP10" s="156" t="s">
        <v>151</v>
      </c>
      <c r="DQ10" s="156" t="s">
        <v>63</v>
      </c>
      <c r="DR10" s="156" t="s">
        <v>64</v>
      </c>
      <c r="DS10" s="156" t="s">
        <v>65</v>
      </c>
      <c r="DT10" s="156" t="s">
        <v>66</v>
      </c>
      <c r="DU10" s="156" t="s">
        <v>67</v>
      </c>
      <c r="DV10" s="156" t="s">
        <v>68</v>
      </c>
      <c r="DW10" s="156" t="s">
        <v>76</v>
      </c>
      <c r="DX10" s="156" t="s">
        <v>77</v>
      </c>
      <c r="DY10" s="156" t="s">
        <v>78</v>
      </c>
      <c r="DZ10" s="156" t="s">
        <v>70</v>
      </c>
      <c r="EA10" s="156" t="s">
        <v>69</v>
      </c>
      <c r="EC10" s="37" t="s">
        <v>10</v>
      </c>
    </row>
    <row r="11" spans="1:186" s="17" customFormat="1" ht="26.25" thickTop="1" x14ac:dyDescent="0.2">
      <c r="A11" s="48">
        <v>1</v>
      </c>
      <c r="B11" s="49" t="str">
        <f t="shared" ref="B11:B74" si="2">IF(COUNTIF(AT11:CI11,"")=No_of_Columns,"",IF(COUNTIF(AT11:CI11,"ok")=No_of_Columns,"ok","Error"))</f>
        <v/>
      </c>
      <c r="C11" s="185"/>
      <c r="D11" s="24"/>
      <c r="E11" s="188"/>
      <c r="F11" s="188"/>
      <c r="G11" s="188"/>
      <c r="H11" s="188"/>
      <c r="I11" s="188"/>
      <c r="J11" s="25"/>
      <c r="K11" s="25"/>
      <c r="L11" s="25"/>
      <c r="M11" s="25"/>
      <c r="N11" s="42"/>
      <c r="O11" s="25"/>
      <c r="P11" s="42"/>
      <c r="Q11" s="25"/>
      <c r="R11" s="25"/>
      <c r="S11" s="25"/>
      <c r="T11" s="24"/>
      <c r="U11" s="24"/>
      <c r="V11" s="25"/>
      <c r="W11" s="24"/>
      <c r="X11" s="24"/>
      <c r="Y11" s="24"/>
      <c r="Z11" s="24"/>
      <c r="AA11" s="24"/>
      <c r="AB11" s="24"/>
      <c r="AC11" s="24"/>
      <c r="AD11" s="24"/>
      <c r="AE11" s="24"/>
      <c r="AF11" s="24"/>
      <c r="AG11" s="24"/>
      <c r="AH11" s="24"/>
      <c r="AI11" s="24"/>
      <c r="AJ11" s="24"/>
      <c r="AK11" s="24"/>
      <c r="AL11" s="24"/>
      <c r="AM11" s="24"/>
      <c r="AN11" s="24"/>
      <c r="AO11" s="24"/>
      <c r="AP11" s="24"/>
      <c r="AQ11" s="174"/>
      <c r="AR11" s="205"/>
      <c r="AS11" s="180"/>
      <c r="AT11" s="15" t="str">
        <f t="shared" ref="AT11:AT42" si="3">IF(COUNTA($C11:$AR11)=0,"",IF(ISBLANK($C11),"Empty cell","ok"))</f>
        <v/>
      </c>
      <c r="AU11" s="15" t="str">
        <f t="shared" ref="AU11:AU42" si="4">IF(COUNTA($C11:$AR11)=0,"",IF($DJ$13=3,IF(ISBLANK(D11),"Empty cell",IF(ISNUMBER(D11),IF(D11=INT(D11),IF(D11&gt;0,IF(D11&lt;=$DJ$14,"ok","Entry must be a positive integer &lt;= "&amp;$DJ$14),"Entry must be a positive integer &lt;= "&amp;$DJ$14),"Entry must be a positive integer &lt;= "&amp;$DJ$14),"Entry must be a positive integer &lt;= "&amp;$DJ$14)),IF(ISBLANK(D11),"ok","Submitter is not a Third-Party Rep.")))</f>
        <v/>
      </c>
      <c r="AV11" s="15" t="str">
        <f t="shared" ref="AV11:AV42" si="5">IF(COUNTA($C11:$AR11)=0,"",IF(ISBLANK($E11),"Empty cell","ok"))</f>
        <v/>
      </c>
      <c r="AW11" s="15" t="str">
        <f t="shared" ref="AW11:AW42" si="6">IF(COUNTA($C11:$AR11)=0,"",IF(ISBLANK($F11),"Empty cell","ok"))</f>
        <v/>
      </c>
      <c r="AX11" s="15" t="str">
        <f>IF(COUNTA($C11:$AR11)=0,"",IF(AND(ISBLANK($G11),ISBLANK($H11)),"Empty cell",IF(AND(ISBLANK($G11)=FALSE,ISBLANK($H11)=FALSE),"Entries should not be in both Individual and Private Model cells","ok")))</f>
        <v/>
      </c>
      <c r="AY11" s="15" t="str">
        <f>IF(COUNTA($C11:$AR11)=0,"",IF(AND(ISBLANK($G11),ISBLANK($H11)),"Empty cell",IF(AND(ISBLANK($G11)=FALSE,ISBLANK($H11)=FALSE),"Entries should not be in both Individual and Private Model cells","ok")))</f>
        <v/>
      </c>
      <c r="AZ11" s="15" t="str">
        <f>IF(COUNTA($C11:$AR11)=0,"",IF(ISBLANK($I11),"Empty cell",IF(OR($I11="n",$I11="d",$I11="c",$I11="e",$I11="f",$I11="ETO"),"ok","Should be n, eto, d, c, e, or f")))</f>
        <v/>
      </c>
      <c r="BA11" s="15" t="str">
        <f t="shared" ref="BA11:BB30" si="7">IF(COUNTA($C11:$AR11)=0,"","ok")</f>
        <v/>
      </c>
      <c r="BB11" s="15" t="str">
        <f t="shared" si="7"/>
        <v/>
      </c>
      <c r="BC11" s="15" t="str">
        <f t="shared" ref="BC11:BC42" si="8">IF(COUNTA($C11:$AR11)=0,"",IF(I11="d","ok",IF(ISBLANK($L11),"Empty cell",IF(ISNUMBER(L11)=FALSE,"Entry should be a positive integer",IF($L11&lt;1,"Entry should be a positive integer",IF($L11=INT($L11),"ok","Entry should be a positive integer"))))))</f>
        <v/>
      </c>
      <c r="BD11" s="15" t="str">
        <f t="shared" ref="BD11:BD42" si="9">IF(COUNTA($C11:$AR11)=0,"",IF(I11="d","ok",IF(ISBLANK(M11),"Empty cell",IF(M11="yes","ok",IF(M11="y","ok",IF(M11="no","ok",IF(M11="n","ok","Entry should be either 'yes', 'y', 'no' or 'n'")))))))</f>
        <v/>
      </c>
      <c r="BE11" s="15" t="str">
        <f t="shared" ref="BE11:BE42" si="10">IF(COUNTA($C11:$AR11)=0,"",IF(I11="d","ok",IF(ISBLANK(M11),IF(ISBLANK(N11),"ok","Waiver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BF11" s="15" t="str">
        <f t="shared" ref="BF11:BF42" si="11">IF(COUNTA($C11:$AR11)=0,"",IF(I11="d","ok",IF(ISBLANK(O11),"Empty cell",IF(O11="yes","ok",IF(O11="y","ok",IF(O11="no","ok",IF(O11="n","ok","Entry should be either 'yes', 'y', 'no' or 'n'")))))))</f>
        <v/>
      </c>
      <c r="BG11" s="15" t="str">
        <f t="shared" ref="BG11:BG42" si="12">IF(COUNTA($C11:$AR11)=0,"",IF(I11="d","ok",IF(ISBLANK(O11),IF(ISBLANK(P11),"ok","Exemption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BH11" s="15" t="str">
        <f>IF(COUNTA($C11:$AR11)=0,"",IF(Z11="d","ok",IF(ISBLANK(Q11),"Empty cell",IF(Q11="yes","ok",IF(Q11="y","ok",IF(Q11="no","ok",IF(Q11="n","ok","Entry should be either 'yes', 'y', 'no' or 'n'")))))))</f>
        <v/>
      </c>
      <c r="BI11" s="15" t="str">
        <f>IF(COUNTA($C11:$AR11)=0,"",IF(I11="d","ok",IF(ISBLANK(Q11),IF(ISBLANK(R11),"ok","AEDM question not answered"),IF(OR(Q11="yes",Q11="y"),IF(ISBLANK(R11),"Empty cell","ok"),IF(OR(Q11="no",Q11="n"),IF(ISBLANK(R11),"ok","No entry should be made in cell"),IF(ISBLANK(R11),"ok","No entry should be made in cell"))))))</f>
        <v/>
      </c>
      <c r="BJ11" s="15" t="str">
        <f>IF(COUNTA($C11:$AR11)=0,"",IF(IZ11="d","ok",IF(ISBLANK(Q11),IF(ISBLANK(S11),"ok","AEDM question not answered"),IF(OR(Q11="yes",Q11="y"),IF(ISBLANK(S11),"Empty cell",IF(S11="yes","ok",IF(S11="y","ok",IF(S11="no","ok",IF(S11="n","ok","Entry should be either 'yes', 'y', 'no' or 'n'"))))),IF(OR(Q11="no",Q11="n"),IF(ISBLANK(S11),"ok","Answer to AEDM question is not 'yes'"),"Answer to AEDM question is not 'yes'")))))</f>
        <v/>
      </c>
      <c r="BK11" s="15" t="str">
        <f t="shared" ref="BK11:BK42" si="13">IF(COUNTA($C11:$AR11)=0,"",IF(ISBLANK($T11),"Empty cell",IF($T11&lt;2,"Entry should be an integer between 2 and 7",IF($T11&gt;7,"Entry should be an integer between 2 and 7",IF($T11=INT($T11),"ok","Entry should be an integer between 2 and 7")))))</f>
        <v/>
      </c>
      <c r="BL11" s="15" t="str">
        <f t="shared" ref="BL11:BL42" si="14">IF(COUNTA($C11:$AR11)=0,"",IF($I11="d","ok",IF(ISBLANK(U11),"Empty cell",IF(ISNUMBER(U11),IF(U11&gt;0,"ok","Entry should be greater than 0"),"Entry should be a number"))))</f>
        <v/>
      </c>
      <c r="BM11" s="15" t="str">
        <f>IF(COUNTA($C11:$AR11)=0,"",IF($I11="d","ok",IF(ISBLANK($V11),"Empty cell",IF(RIGHT(V11,4)=".pdf",IF(LEFT(V11,3)="DOE",IF(ISNUMBER(VALUE(MID(V11,4,4))),"ok","Filename is not in correct format"),"Filename is not in correct format"),"Filename is not in correct format"))))</f>
        <v/>
      </c>
      <c r="BN11" s="15" t="str">
        <f t="shared" ref="BN11:BN42" si="15">IF(COUNTA($C11:$AR11)=0,"",IF(ISBLANK($W11),"Empty cell",IF($W11&lt;1,"Prod. Cl. should be an int. betw. 1 and "&amp;No_of_Product_Classes,IF($W11&gt;No_of_Product_Classes,"Prod. Cl. should be an int. betw. 1 and "&amp;No_of_Product_Classes,IF($W11=INT($W11),"ok","Prod. Cl. should be an int. betw. 1 and "&amp;No_of_Product_Classes)))))</f>
        <v/>
      </c>
      <c r="BO11" s="15" t="str">
        <f>IF(COUNTA($C11:$AR11)=0,"",IF($I11="d","ok",IF(ISBLANK(W11),"No product class entered",IF(OR(AND(W11&gt;=1,W11&lt;=5),AND(W11&gt;=17,W11&lt;=20),W11=34,W11=35,W11=42,W11=43),IF(ISBLANK(X11),"ok","No entry should be made"),IF(ISBLANK(X11),"Empty cell",IF(OR(AND(W11&gt;=6,W11&lt;=16),AND(W11&gt;=21,W11&lt;=33),AND(W11&gt;=36,W11&lt;=41),W11=44),IF(CJ11=TRUE,"ok","Entry should be a positive decimal"),"Error in product class"))))))</f>
        <v/>
      </c>
      <c r="BP11" s="15" t="str">
        <f>IF(COUNTA($C11:$AR11)=0,"",IF($I11="d","ok",IF(ISBLANK(W11),"No product class entered",IF(OR(AND(W11&gt;=6,W11&lt;=16),AND(W11&gt;=21,W11&lt;=33),AND(W11&gt;=36,W11&lt;=41),W11=44),IF(ISBLANK(Y11),"ok","No entry should be made"),IF(ISBLANK(Y11),"Empty cell",IF(OR(AND(W11&gt;=1,W11&lt;=5),AND(W11&gt;=17,W11&lt;=20),W11=34,W11=35,W11=42,W11=43),IF(CK11=TRUE,"ok","Entry should be a positive decimal"),"Error in product class"))))))</f>
        <v/>
      </c>
      <c r="BQ11" s="15" t="str">
        <f t="shared" ref="BQ11:BQ42" si="16">IF(COUNTA($C11:$AR11)=0,"",IF(ISBLANK($Z11),"Empty cell",IF($Z11&lt;1,"Prod. Cl. should be an int. betw. 1 and "&amp;No_of_Product_Classes,IF($Z11&gt;No_of_Product_Classes,"Prod. Cl. should be an int. betw. 1 and "&amp;No_of_Product_Classes,IF($Z11=INT($Z11),"ok","Prod. Cl. should be an int. betw. 1 and "&amp;No_of_Product_Classes)))))</f>
        <v/>
      </c>
      <c r="BR11" s="15" t="str">
        <f>IF(COUNTA($C11:$AR11)=0,"",IF($I11="d","ok",IF(ISBLANK(Z11),"No product class entered",IF(OR(AND(Z11&gt;=1,Z11&lt;=5),AND(Z11&gt;=17,Z11&lt;=20),Z11=34,Z11=35,Z11=42,Z11=43),IF(ISBLANK(AA11),"ok","No entry should be made"),IF(ISBLANK(AA11),"Empty cell",IF(OR(AND(Z11&gt;=6,Z11&lt;=16),AND(Z11&gt;=21,Z11&lt;=33),AND(Z11&gt;=36,Z11&lt;=41),Z11=44),IF(CL11=TRUE,"ok","Entry should be a positive decimal"),"Error in product class"))))))</f>
        <v/>
      </c>
      <c r="BS11" s="15" t="str">
        <f>IF(COUNTA($C11:$AR11)=0,"",IF($I11="d","ok",IF(ISBLANK(Z11),"No product class entered",IF(OR(AND(Z11&gt;=6,Z11&lt;=16),AND(Z11&gt;=21,Z11&lt;=33),AND(Z11&gt;=36,Z11&lt;=41),Z11=44),IF(ISBLANK(AB11),"ok","No entry should be made"),IF(ISBLANK(AB11),"Empty cell",IF(OR(AND(Z11&gt;=1,Z11&lt;=5),AND(Z11&gt;=17,Z11&lt;=20),Z11=34,Z11=35,Z11=42,Z11=43),IF(CM11=TRUE,"ok","Entry should be a positive decimal"),"Error in product class"))))))</f>
        <v/>
      </c>
      <c r="BT11" s="15" t="str">
        <f t="shared" ref="BT11:BT42" si="17">IF(COUNTA($C11:$AR11)=0,"",IF($T11&lt;3,IF(ISBLANK($AC11),"ok","No entry should be made"),IF(ISBLANK($AC11),"Empty cell",IF($AC11&lt;1,"Prod. Cl. should be an int. betw. 1 and "&amp;No_of_Product_Classes,IF($AC11&gt;No_of_Product_Classes,"Prod. Cl. should be an int. betw. 1 and "&amp;No_of_Product_Classes,IF($AC11=INT($AC11),"ok","Prod. Cl. should be an int. betw. 1 and "&amp;No_of_Product_Classes))))))</f>
        <v/>
      </c>
      <c r="BU11" s="15" t="str">
        <f>IF(COUNTA($C11:$AR11)=0,"",IF($I11="d","ok",IF($T11&lt;3,IF(ISBLANK(AD11),"ok","No entry should be made"),IF(ISBLANK(AC11),"No product class entered",IF(CP11=TRUE,IF(ISBLANK(AD11),"ok","No entry should be made"),IF(ISBLANK(AD11),"Empty cell",IF(CQ11=TRUE,IF(CN11=TRUE,"ok","Entry should be a positive decimal"),"Error in product class")))))))</f>
        <v/>
      </c>
      <c r="BV11" s="15" t="str">
        <f>IF(COUNTA($C11:$AR11)=0,"",IF($I11="d","ok",IF($T11&lt;3,IF(ISBLANK(AE11),"ok","No entry should be made"),IF(ISBLANK(AC11),"No product class entered",IF(CQ11=TRUE,IF(ISBLANK(AE11),"ok","No entry should be made"),IF(ISBLANK(AE11),"Empty cell",IF(CP11=TRUE,IF(CO11=TRUE,"ok","Entry should be a positive decimal"),"Error in product class")))))))</f>
        <v/>
      </c>
      <c r="BW11" s="15" t="str">
        <f t="shared" ref="BW11:BW42" si="18">IF(COUNTA($C11:$AR11)=0,"",IF($T11&lt;4,IF(ISBLANK($AF11),"ok","No entry should be made"),IF(ISBLANK($AF11),"Empty cell",IF($AF11&lt;1,"Prod. Cl. should be an int. betw. 1 and "&amp;No_of_Product_Classes,IF($AF11&gt;No_of_Product_Classes,"Prod. Cl. should be an int. betw. 1 and "&amp;No_of_Product_Classes,IF($AF11=INT($AF11),"ok","Prod. Cl. should be an int. betw. 1 and "&amp;No_of_Product_Classes))))))</f>
        <v/>
      </c>
      <c r="BX11" s="15" t="str">
        <f>IF(COUNTA($C11:$AR11)=0,"",IF($I11="d","ok",IF($T11&lt;4,IF(ISBLANK(AG11),"ok","No entry should be made"),IF(ISBLANK(AF11),"No product class entered",IF(CT11=TRUE,IF(ISBLANK(AG11),"ok","No entry should be made"),IF(ISBLANK(AG11),"Empty cell",IF(CU11=TRUE,IF(CR11=TRUE,"ok","Entry should be a positive decimal"),"Error in product class")))))))</f>
        <v/>
      </c>
      <c r="BY11" s="15" t="str">
        <f>IF(COUNTA($C11:$AR11)=0,"",IF($I11="d","ok",IF($T11&lt;4,IF(ISBLANK(AH11),"ok","No entry should be made"),IF(ISBLANK(AF11),"No product class entered",IF(CU11=TRUE,IF(ISBLANK(AH11),"ok","No entry should be made"),IF(ISBLANK(AH11),"Empty cell",IF(CT11=TRUE,IF(CS11=TRUE,"ok","Entry should be a positive decimal"),"Error in product class")))))))</f>
        <v/>
      </c>
      <c r="BZ11" s="15" t="str">
        <f t="shared" ref="BZ11:BZ42" si="19">IF(COUNTA($C11:$AR11)=0,"",IF($T11&lt;5,IF(ISBLANK($AI11),"ok","No entry should be made"),IF(ISBLANK($AI11),"Empty cell",IF($AI11&lt;1,"Prod. Cl. should be an int. betw. 1 and "&amp;No_of_Product_Classes,IF($AI11&gt;No_of_Product_Classes,"Prod. Cl. should be an int. betw. 1 and "&amp;No_of_Product_Classes,IF($AI11=INT($AI11),"ok","Prod. Cl. should be an int. betw. 1 and "&amp;No_of_Product_Classes))))))</f>
        <v/>
      </c>
      <c r="CA11" s="15" t="str">
        <f>IF(COUNTA($C11:$AR11)=0,"",IF($I11="d","ok",IF($T11&lt;5,IF(ISBLANK(AJ11),"ok","No entry should be made"),IF(ISBLANK(AI11),"No product class entered",IF(CX11=TRUE,IF(ISBLANK(AJ11),"ok","No entry should be made"),IF(ISBLANK(AJ11),"Empty cell",IF(CY11=TRUE,IF(CV11=TRUE,"ok","Entry should be a positive decimal"),"Error in product class")))))))</f>
        <v/>
      </c>
      <c r="CB11" s="15" t="str">
        <f>IF(COUNTA($C11:$AR11)=0,"",IF($I11="d","ok",IF($T11&lt;5,IF(ISBLANK(AK11),"ok","No entry should be made"),IF(ISBLANK(AI11),"No product class entered",IF(CY11=TRUE,IF(ISBLANK(AK11),"ok","No entry should be made"),IF(ISBLANK(AK11),"Empty cell",IF(CX11=TRUE,IF(CW11=TRUE,"ok","Entry should be a positive decimal"),"Error in product class")))))))</f>
        <v/>
      </c>
      <c r="CC11" s="15" t="str">
        <f t="shared" ref="CC11:CC42" si="20">IF(COUNTA($C11:$AR11)=0,"",IF($T11&lt;6,IF(ISBLANK($AL11),"ok","No entry should be made"),IF(ISBLANK($AL11),"Empty cell",IF($AL11&lt;1,"Prod. Cl. should be an int. betw. 1 and "&amp;No_of_Product_Classes,IF($AL11&gt;No_of_Product_Classes,"Prod. Cl. should be an int. betw. 1 and "&amp;No_of_Product_Classes,IF($AL11=INT($AL11),"ok","Prod. Cl. should be an int. betw. 1 and "&amp;No_of_Product_Classes))))))</f>
        <v/>
      </c>
      <c r="CD11" s="15" t="str">
        <f>IF(COUNTA($C11:$AR11)=0,"",IF($I11="d","ok",IF($T11&lt;6,IF(ISBLANK(AM11),"ok","No entry should be made"),IF(ISBLANK(AL11),"No product class entered",IF(DB11=TRUE,IF(ISBLANK(AM11),"ok","No entry should be made"),IF(ISBLANK(AM11),"Empty cell",IF(DC11=TRUE,IF(CZ11=TRUE,"ok","Entry should be a positive decimal"),"Error in product class")))))))</f>
        <v/>
      </c>
      <c r="CE11" s="15" t="str">
        <f>IF(COUNTA($C11:$AR11)=0,"",IF($I11="d","ok",IF($T11&lt;6,IF(ISBLANK(AN11),"ok","No entry should be made"),IF(ISBLANK(AL11),"No product class entered",IF(DC11=TRUE,IF(ISBLANK(AN11),"ok","No entry should be made"),IF(ISBLANK(AN11),"Empty cell",IF(DB11=TRUE,IF(DA11=TRUE,"ok","Entry should be a positive decimal"),"Error in product class")))))))</f>
        <v/>
      </c>
      <c r="CF11" s="15" t="str">
        <f t="shared" ref="CF11:CF42" si="21">IF(COUNTA($C11:$AR11)=0,"",IF($T11&lt;7,IF(ISBLANK($AO11),"ok","No entry should be made"),IF(ISBLANK($AO11),"Empty cell",IF($AO11&lt;1,"Prod. Cl. should be an int. betw. 1 and "&amp;No_of_Product_Classes,IF($AO11&gt;No_of_Product_Classes,"Prod. Cl. should be an int. betw. 1 and "&amp;No_of_Product_Classes,IF($AO11=INT($AO11),"ok","Prod. Cl. should be an int. betw. 1 and "&amp;No_of_Product_Classes))))))</f>
        <v/>
      </c>
      <c r="CG11" s="15" t="str">
        <f>IF(COUNTA($C11:$AR11)=0,"",IF($I11="d","ok",IF($T11&lt;7,IF(ISBLANK(AP11),"ok","No entry should be made"),IF(ISBLANK(AO11),"No product class entered",IF(DF11=TRUE,IF(ISBLANK(AP11),"ok","No entry should be made"),IF(ISBLANK(AP11),"Empty cell",IF(DG11=TRUE,IF(DD11=TRUE,"ok","Entry should be a positive decimal"),"Error in product class")))))))</f>
        <v/>
      </c>
      <c r="CH11" s="15" t="str">
        <f>IF(COUNTA($C11:$AR11)=0,"",IF($I11="d","ok",IF($T11&lt;7,IF(ISBLANK(AQ11),"ok","No entry should be made"),IF(ISBLANK(AO11),"No product class entered",IF(DG11=TRUE,IF(ISBLANK(AQ11),"ok","No entry should be made"),IF(ISBLANK(AQ11),"Empty cell",IF(DF11=TRUE,IF(DE11=TRUE,"ok","Entry should be a positive decimal"),"Error in product class")))))))</f>
        <v/>
      </c>
      <c r="CI11" s="15" t="str">
        <f>IF(COUNTA($C11:$AR11)=0,"","ok")</f>
        <v/>
      </c>
      <c r="CJ11" s="16" t="b">
        <f>AND(ISNUMBER($X11),$X11&gt;0)</f>
        <v>0</v>
      </c>
      <c r="CK11" s="16" t="b">
        <f>AND(ISNUMBER($Y11),$Y11&gt;0)</f>
        <v>0</v>
      </c>
      <c r="CL11" s="16" t="b">
        <f>AND(ISNUMBER($AA11),$AA11&gt;0)</f>
        <v>0</v>
      </c>
      <c r="CM11" s="16" t="b">
        <f>AND(ISNUMBER($AB11),$AB11&gt;0)</f>
        <v>0</v>
      </c>
      <c r="CN11" s="16" t="b">
        <f>AND(ISNUMBER($AD11),$AD11&gt;0)</f>
        <v>0</v>
      </c>
      <c r="CO11" s="16" t="b">
        <f>AND(ISNUMBER($AE11),$AE11&gt;0)</f>
        <v>0</v>
      </c>
      <c r="CP11" s="16" t="b">
        <f>OR(AND(AC11&gt;=1,AC11&lt;=5),AND(AC11&gt;=17,AC11&lt;=20),AC11=34,AC11=35,AC11=42,AC11=43)</f>
        <v>0</v>
      </c>
      <c r="CQ11" s="16" t="b">
        <f>OR(AND(AC11&gt;=6,AC11&lt;=16),AND(AC11&gt;=21,AC11&lt;=33),AND(AC11&gt;=36,AC11&lt;=41),AC11=44)</f>
        <v>0</v>
      </c>
      <c r="CR11" s="16" t="b">
        <f>AND(ISNUMBER($AG11),$AG11&gt;0)</f>
        <v>0</v>
      </c>
      <c r="CS11" s="16" t="b">
        <f>AND(ISNUMBER($AH11),$AH11&gt;0)</f>
        <v>0</v>
      </c>
      <c r="CT11" s="16" t="b">
        <f>OR(AND(AF11&gt;=1,AF11&lt;=5),AND(AF11&gt;=17,AF11&lt;=20),AF11=34,AF11=35,AF11=42,AF11=43)</f>
        <v>0</v>
      </c>
      <c r="CU11" s="16" t="b">
        <f>OR(AND(AF11&gt;=6,AF11&lt;=16),AND(AF11&gt;=21,AF11&lt;=33),AND(AF11&gt;=36,AF11&lt;=41),AF11=44)</f>
        <v>0</v>
      </c>
      <c r="CV11" s="16" t="b">
        <f>AND(ISNUMBER($AJ11),$AJ11&gt;0)</f>
        <v>0</v>
      </c>
      <c r="CW11" s="16" t="b">
        <f>AND(ISNUMBER($AK11),$AK11&gt;0)</f>
        <v>0</v>
      </c>
      <c r="CX11" s="16" t="b">
        <f>OR(AND(AI11&gt;=1,AI11&lt;=5),AND(AI11&gt;=17,AI11&lt;=20),AI11=34,AI11=35,AI11=42,AI11=43)</f>
        <v>0</v>
      </c>
      <c r="CY11" s="16" t="b">
        <f>OR(AND(AI11&gt;=6,AI11&lt;=16),AND(AI11&gt;=21,AI11&lt;=33),AND(AI11&gt;=36,AI11&lt;=41),AI11=44)</f>
        <v>0</v>
      </c>
      <c r="CZ11" s="16" t="b">
        <f>AND(ISNUMBER($AM11),$AM11&gt;0)</f>
        <v>0</v>
      </c>
      <c r="DA11" s="16" t="b">
        <f>AND(ISNUMBER($AN11),$AN11&gt;0)</f>
        <v>0</v>
      </c>
      <c r="DB11" s="16" t="b">
        <f>OR(AND(AL11&gt;=1,AL11&lt;=5),AND(AL11&gt;=17,AL11&lt;=20),AL11=34,AL11=35,AL11=42,AL11=43)</f>
        <v>0</v>
      </c>
      <c r="DC11" s="16" t="b">
        <f>OR(AND(AL11&gt;=6,AL11&lt;=16),AND(AL11&gt;=21,AL11&lt;=33),AND(AL11&gt;=36,AL11&lt;=41),AL11=44)</f>
        <v>0</v>
      </c>
      <c r="DD11" s="16" t="b">
        <f>AND(ISNUMBER($AP11),$AP11&gt;0)</f>
        <v>0</v>
      </c>
      <c r="DE11" s="16" t="b">
        <f>AND(ISNUMBER($AQ11),$AQ11&gt;0)</f>
        <v>0</v>
      </c>
      <c r="DF11" s="16" t="b">
        <f>OR(AND(AO11&gt;=1,AO11&lt;=5),AND(AO11&gt;=17,AO11&lt;=20),AO11=34,AO11=35,AO11=42,AO11=43)</f>
        <v>0</v>
      </c>
      <c r="DG11" s="16" t="b">
        <f>OR(AND(AO11&gt;=6,AO11&lt;=16),AND(AO11&gt;=21,AO11&lt;=33),AND(AO11&gt;=36,AO11&lt;=41),AO11=44)</f>
        <v>0</v>
      </c>
      <c r="DI11" s="17" t="s">
        <v>4</v>
      </c>
      <c r="DJ11" s="18">
        <v>42</v>
      </c>
      <c r="DK11" s="18"/>
      <c r="DL11" s="53" t="str">
        <f t="shared" ref="DL11:DL42" si="22">IF($BA11="ok",VLOOKUP($J11,PrClDesc,2),"")</f>
        <v/>
      </c>
      <c r="DM11" s="53" t="str">
        <f t="shared" ref="DM11:DM42" si="23">IF($BA11="ok",VLOOKUP($J11,PrClDesc,3),"")</f>
        <v/>
      </c>
      <c r="DN11" s="53" t="str">
        <f t="shared" ref="DN11:DN42" si="24">IF($BA11="ok",VLOOKUP($J11,PrClDesc,4),"")</f>
        <v/>
      </c>
      <c r="DO11" s="53" t="str">
        <f t="shared" ref="DO11:DO42" si="25">IF($BA11="ok",VLOOKUP($J11,PrClDesc,5),"")</f>
        <v/>
      </c>
      <c r="DP11" s="53" t="str">
        <f t="shared" ref="DP11:DP42" si="26">IF($BA11="ok",VLOOKUP($J11,PrClDesc,6),"")</f>
        <v/>
      </c>
      <c r="DQ11" s="53" t="str">
        <f>IF(ISBLANK($D11),"",CHOOSE($D11,Certification!$C$32,Certification!$C$48,Certification!$C$64,Certification!$C$80,Certification!$C$96))</f>
        <v/>
      </c>
      <c r="DR11" s="53" t="str">
        <f>IF(ISBLANK($D11),"",CHOOSE($D11,Certification!$C$33,Certification!$C$49,Certification!$C$65,Certification!$C$81,Certification!$C$97))</f>
        <v/>
      </c>
      <c r="DS11" s="53" t="str">
        <f>IF(ISBLANK($D11),"",CHOOSE($D11,Certification!$C$34,Certification!$C$50,Certification!$C$66,Certification!$C$82,Certification!$C$98))</f>
        <v/>
      </c>
      <c r="DT11" s="53" t="str">
        <f>IF(ISBLANK($D11),"",CHOOSE($D11,Certification!$C$35,Certification!$C$51,Certification!$C$67,Certification!$C$83,Certification!$C$99))</f>
        <v/>
      </c>
      <c r="DU11" s="53" t="str">
        <f>IF(ISBLANK($D11),"",CHOOSE($D11,Certification!$C$36,Certification!$C$52,Certification!$C$68,Certification!$C$84,Certification!$C$100))</f>
        <v/>
      </c>
      <c r="DV11" s="53" t="str">
        <f>IF(ISBLANK($D11),"",CHOOSE($D11,Certification!$C$37,Certification!$C$53,Certification!$C$69,Certification!$C$85,Certification!$C$101))</f>
        <v/>
      </c>
      <c r="DW11" s="169" t="str">
        <f>IF(ISBLANK($D11),"",CHOOSE($D11,Certification!$G$39,Certification!$G$55,Certification!$G$71,Certification!$G$87,Certification!$G$103))</f>
        <v/>
      </c>
      <c r="DX11" s="169" t="str">
        <f>IF(ISBLANK($D11),"",CHOOSE($D11,Certification!$G$40,Certification!$G$56,Certification!$G$72,Certification!$G$88,Certification!$G$104))</f>
        <v/>
      </c>
      <c r="DY11" s="169" t="str">
        <f>IF(ISBLANK($D11),"",CHOOSE($D11,Certification!$G$41,Certification!$G$57,Certification!$G$73,Certification!$G$89,Certification!$G$105))</f>
        <v/>
      </c>
      <c r="DZ11" s="53" t="str">
        <f>IF(ISBLANK($D11),"",CHOOSE($D11,IF(ISBLANK(Certification!$C$43),"",Certification!$C$43),IF(ISBLANK(Certification!$C$59),"",Certification!$C$59),IF(ISBLANK(Certification!$C$75),"",Certification!$C$75),IF(ISBLANK(Certification!$C$91),"",Certification!$C$91),IF(ISBLANK(Certification!$C$107),"",Certification!$C$107)))</f>
        <v/>
      </c>
      <c r="EA11" s="53" t="str">
        <f>IF(ISBLANK($D11),"",CHOOSE($D11,IF(ISBLANK(Certification!$C$45),"",Certification!$C$45),IF(ISBLANK(Certification!$C$61),"",Certification!$C$61),IF(ISBLANK(Certification!$C$77),"",Certification!$C$77),IF(ISBLANK(Certification!$C$93),"",Certification!$C$93),IF(ISBLANK(Certification!$C$109),"",Certification!$C$109)))</f>
        <v/>
      </c>
      <c r="EC11" s="19" t="s">
        <v>8</v>
      </c>
    </row>
    <row r="12" spans="1:186" s="17" customFormat="1" ht="25.5" x14ac:dyDescent="0.2">
      <c r="A12" s="48">
        <v>2</v>
      </c>
      <c r="B12" s="49" t="str">
        <f t="shared" si="2"/>
        <v/>
      </c>
      <c r="C12" s="186"/>
      <c r="D12" s="26"/>
      <c r="E12" s="189"/>
      <c r="F12" s="189"/>
      <c r="G12" s="189"/>
      <c r="H12" s="189"/>
      <c r="I12" s="189"/>
      <c r="J12" s="27"/>
      <c r="K12" s="27"/>
      <c r="L12" s="27"/>
      <c r="M12" s="27"/>
      <c r="N12" s="43"/>
      <c r="O12" s="27"/>
      <c r="P12" s="43"/>
      <c r="Q12" s="27"/>
      <c r="R12" s="27"/>
      <c r="S12" s="27"/>
      <c r="T12" s="26"/>
      <c r="U12" s="26"/>
      <c r="V12" s="27"/>
      <c r="W12" s="26"/>
      <c r="X12" s="26"/>
      <c r="Y12" s="26"/>
      <c r="Z12" s="26"/>
      <c r="AA12" s="26"/>
      <c r="AB12" s="26"/>
      <c r="AC12" s="26"/>
      <c r="AD12" s="26"/>
      <c r="AE12" s="26"/>
      <c r="AF12" s="26"/>
      <c r="AG12" s="26"/>
      <c r="AH12" s="26"/>
      <c r="AI12" s="26"/>
      <c r="AJ12" s="26"/>
      <c r="AK12" s="26"/>
      <c r="AL12" s="26"/>
      <c r="AM12" s="26"/>
      <c r="AN12" s="26"/>
      <c r="AO12" s="26"/>
      <c r="AP12" s="26"/>
      <c r="AQ12" s="175"/>
      <c r="AR12" s="206"/>
      <c r="AS12" s="180"/>
      <c r="AT12" s="15" t="str">
        <f t="shared" si="3"/>
        <v/>
      </c>
      <c r="AU12" s="15" t="str">
        <f t="shared" si="4"/>
        <v/>
      </c>
      <c r="AV12" s="15" t="str">
        <f t="shared" si="5"/>
        <v/>
      </c>
      <c r="AW12" s="15" t="str">
        <f t="shared" si="6"/>
        <v/>
      </c>
      <c r="AX12" s="15" t="str">
        <f t="shared" ref="AX12:AY43" si="27">IF(COUNTA($C12:$AR12)=0,"",IF(AND(ISBLANK($G12),ISBLANK($H12)),"Empty cell",IF(AND(ISBLANK($G12)=FALSE,ISBLANK($H12)=FALSE),"Entries should not be in both Individual and Private Model cells","ok")))</f>
        <v/>
      </c>
      <c r="AY12" s="15" t="str">
        <f t="shared" si="27"/>
        <v/>
      </c>
      <c r="AZ12" s="15" t="str">
        <f t="shared" ref="AZ12:AZ75" si="28">IF(COUNTA($C12:$AR12)=0,"",IF(ISBLANK($I12),"Empty cell",IF(OR($I12="n",$I12="d",$I12="c",$I12="e",$I12="f",$I12="ETO"),"ok","Should be n, eto, d, c, e, or f")))</f>
        <v/>
      </c>
      <c r="BA12" s="15" t="str">
        <f t="shared" si="7"/>
        <v/>
      </c>
      <c r="BB12" s="15" t="str">
        <f t="shared" si="7"/>
        <v/>
      </c>
      <c r="BC12" s="15" t="str">
        <f t="shared" si="8"/>
        <v/>
      </c>
      <c r="BD12" s="15" t="str">
        <f t="shared" si="9"/>
        <v/>
      </c>
      <c r="BE12" s="15" t="str">
        <f t="shared" si="10"/>
        <v/>
      </c>
      <c r="BF12" s="15" t="str">
        <f t="shared" si="11"/>
        <v/>
      </c>
      <c r="BG12" s="15" t="str">
        <f t="shared" si="12"/>
        <v/>
      </c>
      <c r="BH12" s="15" t="str">
        <f t="shared" ref="BH12:BH75" si="29">IF(COUNTA($C12:$AR12)=0,"",IF(Z12="d","ok",IF(ISBLANK(Q12),"Empty cell",IF(Q12="yes","ok",IF(Q12="y","ok",IF(Q12="no","ok",IF(Q12="n","ok","Entry should be either 'yes', 'y', 'no' or 'n'")))))))</f>
        <v/>
      </c>
      <c r="BI12" s="15" t="str">
        <f t="shared" ref="BI12:BI75" si="30">IF(COUNTA($C12:$AR12)=0,"",IF(I12="d","ok",IF(ISBLANK(Q12),IF(ISBLANK(R12),"ok","AEDM question not answered"),IF(OR(Q12="yes",Q12="y"),IF(ISBLANK(R12),"Empty cell","ok"),IF(OR(Q12="no",Q12="n"),IF(ISBLANK(R12),"ok","No entry should be made in cell"),IF(ISBLANK(R12),"ok","No entry should be made in cell"))))))</f>
        <v/>
      </c>
      <c r="BJ12" s="15" t="str">
        <f t="shared" ref="BJ12:BJ75" si="31">IF(COUNTA($C12:$AR12)=0,"",IF(IZ12="d","ok",IF(ISBLANK(Q12),IF(ISBLANK(S12),"ok","AEDM question not answered"),IF(OR(Q12="yes",Q12="y"),IF(ISBLANK(S12),"Empty cell",IF(S12="yes","ok",IF(S12="y","ok",IF(S12="no","ok",IF(S12="n","ok","Entry should be either 'yes', 'y', 'no' or 'n'"))))),IF(OR(Q12="no",Q12="n"),IF(ISBLANK(S12),"ok","Answer to AEDM question is not 'yes'"),"Answer to AEDM question is not 'yes'")))))</f>
        <v/>
      </c>
      <c r="BK12" s="15" t="str">
        <f t="shared" si="13"/>
        <v/>
      </c>
      <c r="BL12" s="15" t="str">
        <f t="shared" si="14"/>
        <v/>
      </c>
      <c r="BM12" s="15" t="str">
        <f t="shared" ref="BM12:BM75" si="32">IF(COUNTA($C12:$AR12)=0,"",IF($I12="d","ok",IF(ISBLANK($V12),"Empty cell",IF(RIGHT(V12,4)=".pdf",IF(LEFT(V12,3)="DOE",IF(ISNUMBER(VALUE(MID(V12,4,4))),"ok","Filename is not in correct format"),"Filename is not in correct format"),"Filename is not in correct format"))))</f>
        <v/>
      </c>
      <c r="BN12" s="15" t="str">
        <f t="shared" si="15"/>
        <v/>
      </c>
      <c r="BO12" s="15" t="str">
        <f t="shared" ref="BO12:BO75" si="33">IF(COUNTA($C12:$AR12)=0,"",IF($I12="d","ok",IF(ISBLANK(W12),"No product class entered",IF(OR(AND(W12&gt;=1,W12&lt;=5),AND(W12&gt;=17,W12&lt;=20),W12=34,W12=35,W12=42,W12=43),IF(ISBLANK(X12),"ok","No entry should be made"),IF(ISBLANK(X12),"Empty cell",IF(OR(AND(W12&gt;=6,W12&lt;=16),AND(W12&gt;=21,W12&lt;=33),AND(W12&gt;=36,W12&lt;=41),W12=44),IF(CJ12=TRUE,"ok","Entry should be a positive decimal"),"Error in product class"))))))</f>
        <v/>
      </c>
      <c r="BP12" s="15" t="str">
        <f t="shared" ref="BP12:BP75" si="34">IF(COUNTA($C12:$AR12)=0,"",IF($I12="d","ok",IF(ISBLANK(W12),"No product class entered",IF(OR(AND(W12&gt;=6,W12&lt;=16),AND(W12&gt;=21,W12&lt;=33),AND(W12&gt;=36,W12&lt;=41),W12=44),IF(ISBLANK(Y12),"ok","No entry should be made"),IF(ISBLANK(Y12),"Empty cell",IF(OR(AND(W12&gt;=1,W12&lt;=5),AND(W12&gt;=17,W12&lt;=20),W12=34,W12=35,W12=42,W12=43),IF(CK12=TRUE,"ok","Entry should be a positive decimal"),"Error in product class"))))))</f>
        <v/>
      </c>
      <c r="BQ12" s="15" t="str">
        <f t="shared" si="16"/>
        <v/>
      </c>
      <c r="BR12" s="15" t="str">
        <f t="shared" ref="BR12:BR75" si="35">IF(COUNTA($C12:$AR12)=0,"",IF($I12="d","ok",IF(ISBLANK(Z12),"No product class entered",IF(OR(AND(Z12&gt;=1,Z12&lt;=5),AND(Z12&gt;=17,Z12&lt;=20),Z12=34,Z12=35,Z12=42,Z12=43),IF(ISBLANK(AA12),"ok","No entry should be made"),IF(ISBLANK(AA12),"Empty cell",IF(OR(AND(Z12&gt;=6,Z12&lt;=16),AND(Z12&gt;=21,Z12&lt;=33),AND(Z12&gt;=36,Z12&lt;=41),Z12=44),IF(CL12=TRUE,"ok","Entry should be a positive decimal"),"Error in product class"))))))</f>
        <v/>
      </c>
      <c r="BS12" s="15" t="str">
        <f t="shared" ref="BS12:BS75" si="36">IF(COUNTA($C12:$AR12)=0,"",IF($I12="d","ok",IF(ISBLANK(Z12),"No product class entered",IF(OR(AND(Z12&gt;=6,Z12&lt;=16),AND(Z12&gt;=21,Z12&lt;=33),AND(Z12&gt;=36,Z12&lt;=41),Z12=44),IF(ISBLANK(AB12),"ok","No entry should be made"),IF(ISBLANK(AB12),"Empty cell",IF(OR(AND(Z12&gt;=1,Z12&lt;=5),AND(Z12&gt;=17,Z12&lt;=20),Z12=34,Z12=35,Z12=42,Z12=43),IF(CM12=TRUE,"ok","Entry should be a positive decimal"),"Error in product class"))))))</f>
        <v/>
      </c>
      <c r="BT12" s="15" t="str">
        <f t="shared" si="17"/>
        <v/>
      </c>
      <c r="BU12" s="15" t="str">
        <f t="shared" ref="BU12:BU75" si="37">IF(COUNTA($C12:$AR12)=0,"",IF($I12="d","ok",IF($T12&lt;3,IF(ISBLANK(AD12),"ok","No entry should be made"),IF(ISBLANK(AC12),"No product class entered",IF(CP12=TRUE,IF(ISBLANK(AD12),"ok","No entry should be made"),IF(ISBLANK(AD12),"Empty cell",IF(CQ12=TRUE,IF(CN12=TRUE,"ok","Entry should be a positive decimal"),"Error in product class")))))))</f>
        <v/>
      </c>
      <c r="BV12" s="15" t="str">
        <f t="shared" ref="BV12:BV75" si="38">IF(COUNTA($C12:$AR12)=0,"",IF($I12="d","ok",IF($T12&lt;3,IF(ISBLANK(AE12),"ok","No entry should be made"),IF(ISBLANK(AC12),"No product class entered",IF(CQ12=TRUE,IF(ISBLANK(AE12),"ok","No entry should be made"),IF(ISBLANK(AE12),"Empty cell",IF(CP12=TRUE,IF(CO12=TRUE,"ok","Entry should be a positive decimal"),"Error in product class")))))))</f>
        <v/>
      </c>
      <c r="BW12" s="15" t="str">
        <f t="shared" si="18"/>
        <v/>
      </c>
      <c r="BX12" s="15" t="str">
        <f t="shared" ref="BX12:BX75" si="39">IF(COUNTA($C12:$AR12)=0,"",IF($I12="d","ok",IF($T12&lt;4,IF(ISBLANK(AG12),"ok","No entry should be made"),IF(ISBLANK(AF12),"No product class entered",IF(CT12=TRUE,IF(ISBLANK(AG12),"ok","No entry should be made"),IF(ISBLANK(AG12),"Empty cell",IF(CU12=TRUE,IF(CR12=TRUE,"ok","Entry should be a positive decimal"),"Error in product class")))))))</f>
        <v/>
      </c>
      <c r="BY12" s="15" t="str">
        <f t="shared" ref="BY12:BY75" si="40">IF(COUNTA($C12:$AR12)=0,"",IF($I12="d","ok",IF($T12&lt;4,IF(ISBLANK(AH12),"ok","No entry should be made"),IF(ISBLANK(AF12),"No product class entered",IF(CU12=TRUE,IF(ISBLANK(AH12),"ok","No entry should be made"),IF(ISBLANK(AH12),"Empty cell",IF(CT12=TRUE,IF(CS12=TRUE,"ok","Entry should be a positive decimal"),"Error in product class")))))))</f>
        <v/>
      </c>
      <c r="BZ12" s="15" t="str">
        <f t="shared" si="19"/>
        <v/>
      </c>
      <c r="CA12" s="15" t="str">
        <f t="shared" ref="CA12:CA75" si="41">IF(COUNTA($C12:$AR12)=0,"",IF($I12="d","ok",IF($T12&lt;5,IF(ISBLANK(AJ12),"ok","No entry should be made"),IF(ISBLANK(AI12),"No product class entered",IF(CX12=TRUE,IF(ISBLANK(AJ12),"ok","No entry should be made"),IF(ISBLANK(AJ12),"Empty cell",IF(CY12=TRUE,IF(CV12=TRUE,"ok","Entry should be a positive decimal"),"Error in product class")))))))</f>
        <v/>
      </c>
      <c r="CB12" s="15" t="str">
        <f t="shared" ref="CB12:CB75" si="42">IF(COUNTA($C12:$AR12)=0,"",IF($I12="d","ok",IF($T12&lt;5,IF(ISBLANK(AK12),"ok","No entry should be made"),IF(ISBLANK(AI12),"No product class entered",IF(CY12=TRUE,IF(ISBLANK(AK12),"ok","No entry should be made"),IF(ISBLANK(AK12),"Empty cell",IF(CX12=TRUE,IF(CW12=TRUE,"ok","Entry should be a positive decimal"),"Error in product class")))))))</f>
        <v/>
      </c>
      <c r="CC12" s="15" t="str">
        <f t="shared" si="20"/>
        <v/>
      </c>
      <c r="CD12" s="15" t="str">
        <f t="shared" ref="CD12:CD75" si="43">IF(COUNTA($C12:$AR12)=0,"",IF($I12="d","ok",IF($T12&lt;6,IF(ISBLANK(AM12),"ok","No entry should be made"),IF(ISBLANK(AL12),"No product class entered",IF(DB12=TRUE,IF(ISBLANK(AM12),"ok","No entry should be made"),IF(ISBLANK(AM12),"Empty cell",IF(DC12=TRUE,IF(CZ12=TRUE,"ok","Entry should be a positive decimal"),"Error in product class")))))))</f>
        <v/>
      </c>
      <c r="CE12" s="15" t="str">
        <f t="shared" ref="CE12:CE75" si="44">IF(COUNTA($C12:$AR12)=0,"",IF($I12="d","ok",IF($T12&lt;6,IF(ISBLANK(AN12),"ok","No entry should be made"),IF(ISBLANK(AL12),"No product class entered",IF(DC12=TRUE,IF(ISBLANK(AN12),"ok","No entry should be made"),IF(ISBLANK(AN12),"Empty cell",IF(DB12=TRUE,IF(DA12=TRUE,"ok","Entry should be a positive decimal"),"Error in product class")))))))</f>
        <v/>
      </c>
      <c r="CF12" s="15" t="str">
        <f t="shared" si="21"/>
        <v/>
      </c>
      <c r="CG12" s="15" t="str">
        <f t="shared" ref="CG12:CG75" si="45">IF(COUNTA($C12:$AR12)=0,"",IF($I12="d","ok",IF($T12&lt;7,IF(ISBLANK(AP12),"ok","No entry should be made"),IF(ISBLANK(AO12),"No product class entered",IF(DF12=TRUE,IF(ISBLANK(AP12),"ok","No entry should be made"),IF(ISBLANK(AP12),"Empty cell",IF(DG12=TRUE,IF(DD12=TRUE,"ok","Entry should be a positive decimal"),"Error in product class")))))))</f>
        <v/>
      </c>
      <c r="CH12" s="15" t="str">
        <f t="shared" ref="CH12:CH75" si="46">IF(COUNTA($C12:$AR12)=0,"",IF($I12="d","ok",IF($T12&lt;7,IF(ISBLANK(AQ12),"ok","No entry should be made"),IF(ISBLANK(AO12),"No product class entered",IF(DG12=TRUE,IF(ISBLANK(AQ12),"ok","No entry should be made"),IF(ISBLANK(AQ12),"Empty cell",IF(DF12=TRUE,IF(DE12=TRUE,"ok","Entry should be a positive decimal"),"Error in product class")))))))</f>
        <v/>
      </c>
      <c r="CI12" s="15" t="str">
        <f t="shared" ref="CI12:CI75" si="47">IF(COUNTA($C12:$AR12)=0,"","ok")</f>
        <v/>
      </c>
      <c r="CJ12" s="16" t="b">
        <f t="shared" ref="CJ12:CJ75" si="48">AND(ISNUMBER($X12),$X12&gt;0)</f>
        <v>0</v>
      </c>
      <c r="CK12" s="16" t="b">
        <f t="shared" ref="CK12:CK75" si="49">AND(ISNUMBER($Y12),$Y12&gt;0)</f>
        <v>0</v>
      </c>
      <c r="CL12" s="16" t="b">
        <f t="shared" ref="CL12:CL75" si="50">AND(ISNUMBER($AA12),$AA12&gt;0)</f>
        <v>0</v>
      </c>
      <c r="CM12" s="16" t="b">
        <f t="shared" ref="CM12:CM75" si="51">AND(ISNUMBER($AB12),$AB12&gt;0)</f>
        <v>0</v>
      </c>
      <c r="CN12" s="16" t="b">
        <f t="shared" ref="CN12:CN75" si="52">AND(ISNUMBER($AD12),$AD12&gt;0)</f>
        <v>0</v>
      </c>
      <c r="CO12" s="16" t="b">
        <f t="shared" ref="CO12:CO75" si="53">AND(ISNUMBER($AE12),$AE12&gt;0)</f>
        <v>0</v>
      </c>
      <c r="CP12" s="16" t="b">
        <f t="shared" ref="CP12:CP75" si="54">OR(AND(AC12&gt;=1,AC12&lt;=5),AND(AC12&gt;=17,AC12&lt;=20),AC12=34,AC12=35,AC12=42,AC12=43)</f>
        <v>0</v>
      </c>
      <c r="CQ12" s="16" t="b">
        <f t="shared" ref="CQ12:CQ75" si="55">OR(AND(AC12&gt;=6,AC12&lt;=16),AND(AC12&gt;=21,AC12&lt;=33),AND(AC12&gt;=36,AC12&lt;=41),AC12=44)</f>
        <v>0</v>
      </c>
      <c r="CR12" s="16" t="b">
        <f t="shared" ref="CR12:CR75" si="56">AND(ISNUMBER($AG12),$AG12&gt;0)</f>
        <v>0</v>
      </c>
      <c r="CS12" s="16" t="b">
        <f t="shared" ref="CS12:CS75" si="57">AND(ISNUMBER($AH12),$AH12&gt;0)</f>
        <v>0</v>
      </c>
      <c r="CT12" s="16" t="b">
        <f t="shared" ref="CT12:CT75" si="58">OR(AND(AF12&gt;=1,AF12&lt;=5),AND(AF12&gt;=17,AF12&lt;=20),AF12=34,AF12=35,AF12=42,AF12=43)</f>
        <v>0</v>
      </c>
      <c r="CU12" s="16" t="b">
        <f t="shared" ref="CU12:CU75" si="59">OR(AND(AF12&gt;=6,AF12&lt;=16),AND(AF12&gt;=21,AF12&lt;=33),AND(AF12&gt;=36,AF12&lt;=41),AF12=44)</f>
        <v>0</v>
      </c>
      <c r="CV12" s="16" t="b">
        <f t="shared" ref="CV12:CV75" si="60">AND(ISNUMBER($AJ12),$AJ12&gt;0)</f>
        <v>0</v>
      </c>
      <c r="CW12" s="16" t="b">
        <f t="shared" ref="CW12:CW75" si="61">AND(ISNUMBER($AK12),$AK12&gt;0)</f>
        <v>0</v>
      </c>
      <c r="CX12" s="16" t="b">
        <f t="shared" ref="CX12:CX75" si="62">OR(AND(AI12&gt;=1,AI12&lt;=5),AND(AI12&gt;=17,AI12&lt;=20),AI12=34,AI12=35,AI12=42,AI12=43)</f>
        <v>0</v>
      </c>
      <c r="CY12" s="16" t="b">
        <f t="shared" ref="CY12:CY75" si="63">OR(AND(AI12&gt;=6,AI12&lt;=16),AND(AI12&gt;=21,AI12&lt;=33),AND(AI12&gt;=36,AI12&lt;=41),AI12=44)</f>
        <v>0</v>
      </c>
      <c r="CZ12" s="16" t="b">
        <f t="shared" ref="CZ12:CZ75" si="64">AND(ISNUMBER($AM12),$AM12&gt;0)</f>
        <v>0</v>
      </c>
      <c r="DA12" s="16" t="b">
        <f t="shared" ref="DA12:DA75" si="65">AND(ISNUMBER($AN12),$AN12&gt;0)</f>
        <v>0</v>
      </c>
      <c r="DB12" s="16" t="b">
        <f t="shared" ref="DB12:DB75" si="66">OR(AND(AL12&gt;=1,AL12&lt;=5),AND(AL12&gt;=17,AL12&lt;=20),AL12=34,AL12=35,AL12=42,AL12=43)</f>
        <v>0</v>
      </c>
      <c r="DC12" s="16" t="b">
        <f t="shared" ref="DC12:DC75" si="67">OR(AND(AL12&gt;=6,AL12&lt;=16),AND(AL12&gt;=21,AL12&lt;=33),AND(AL12&gt;=36,AL12&lt;=41),AL12=44)</f>
        <v>0</v>
      </c>
      <c r="DD12" s="16" t="b">
        <f t="shared" ref="DD12:DD75" si="68">AND(ISNUMBER($AP12),$AP12&gt;0)</f>
        <v>0</v>
      </c>
      <c r="DE12" s="16" t="b">
        <f t="shared" ref="DE12:DE75" si="69">AND(ISNUMBER($AQ12),$AQ12&gt;0)</f>
        <v>0</v>
      </c>
      <c r="DF12" s="16" t="b">
        <f t="shared" ref="DF12:DF75" si="70">OR(AND(AO12&gt;=1,AO12&lt;=5),AND(AO12&gt;=17,AO12&lt;=20),AO12=34,AO12=35,AO12=42,AO12=43)</f>
        <v>0</v>
      </c>
      <c r="DG12" s="16" t="b">
        <f t="shared" ref="DG12:DG75" si="71">OR(AND(AO12&gt;=6,AO12&lt;=16),AND(AO12&gt;=21,AO12&lt;=33),AND(AO12&gt;=36,AO12&lt;=41),AO12=44)</f>
        <v>0</v>
      </c>
      <c r="DI12" s="17" t="s">
        <v>5</v>
      </c>
      <c r="DJ12" s="170">
        <v>44</v>
      </c>
      <c r="DK12" s="18"/>
      <c r="DL12" s="53" t="str">
        <f t="shared" si="22"/>
        <v/>
      </c>
      <c r="DM12" s="53" t="str">
        <f t="shared" si="23"/>
        <v/>
      </c>
      <c r="DN12" s="53" t="str">
        <f t="shared" si="24"/>
        <v/>
      </c>
      <c r="DO12" s="53" t="str">
        <f t="shared" si="25"/>
        <v/>
      </c>
      <c r="DP12" s="53" t="str">
        <f t="shared" si="26"/>
        <v/>
      </c>
      <c r="DQ12" s="53" t="str">
        <f>IF(ISBLANK($D12),"",CHOOSE($D12,Certification!$C$32,Certification!$C$48,Certification!$C$64,Certification!$C$80,Certification!$C$96))</f>
        <v/>
      </c>
      <c r="DR12" s="53" t="str">
        <f>IF(ISBLANK($D12),"",CHOOSE($D12,Certification!$C$33,Certification!$C$49,Certification!$C$65,Certification!$C$81,Certification!$C$97))</f>
        <v/>
      </c>
      <c r="DS12" s="53" t="str">
        <f>IF(ISBLANK($D12),"",CHOOSE($D12,Certification!$C$34,Certification!$C$50,Certification!$C$66,Certification!$C$82,Certification!$C$98))</f>
        <v/>
      </c>
      <c r="DT12" s="53" t="str">
        <f>IF(ISBLANK($D12),"",CHOOSE($D12,Certification!$C$35,Certification!$C$51,Certification!$C$67,Certification!$C$83,Certification!$C$99))</f>
        <v/>
      </c>
      <c r="DU12" s="53" t="str">
        <f>IF(ISBLANK($D12),"",CHOOSE($D12,Certification!$C$36,Certification!$C$52,Certification!$C$68,Certification!$C$84,Certification!$C$100))</f>
        <v/>
      </c>
      <c r="DV12" s="53" t="str">
        <f>IF(ISBLANK($D12),"",CHOOSE($D12,Certification!$C$37,Certification!$C$53,Certification!$C$69,Certification!$C$85,Certification!$C$101))</f>
        <v/>
      </c>
      <c r="DW12" s="169" t="str">
        <f>IF(ISBLANK($D12),"",CHOOSE($D12,Certification!$G$39,Certification!$G$55,Certification!$G$71,Certification!$G$87,Certification!$G$103))</f>
        <v/>
      </c>
      <c r="DX12" s="169" t="str">
        <f>IF(ISBLANK($D12),"",CHOOSE($D12,Certification!$G$40,Certification!$G$56,Certification!$G$72,Certification!$G$88,Certification!$G$104))</f>
        <v/>
      </c>
      <c r="DY12" s="169" t="str">
        <f>IF(ISBLANK($D12),"",CHOOSE($D12,Certification!$G$41,Certification!$G$57,Certification!$G$73,Certification!$G$89,Certification!$G$105))</f>
        <v/>
      </c>
      <c r="DZ12" s="53" t="str">
        <f>IF(ISBLANK($D12),"",CHOOSE($D12,IF(ISBLANK(Certification!$C$43),"",Certification!$C$43),IF(ISBLANK(Certification!$C$59),"",Certification!$C$59),IF(ISBLANK(Certification!$C$75),"",Certification!$C$75),IF(ISBLANK(Certification!$C$91),"",Certification!$C$91),IF(ISBLANK(Certification!$C$107),"",Certification!$C$107)))</f>
        <v/>
      </c>
      <c r="EA12" s="53" t="str">
        <f>IF(ISBLANK($D12),"",CHOOSE($D12,IF(ISBLANK(Certification!$C$45),"",Certification!$C$45),IF(ISBLANK(Certification!$C$61),"",Certification!$C$61),IF(ISBLANK(Certification!$C$77),"",Certification!$C$77),IF(ISBLANK(Certification!$C$93),"",Certification!$C$93),IF(ISBLANK(Certification!$C$109),"",Certification!$C$109)))</f>
        <v/>
      </c>
      <c r="EC12" s="19" t="s">
        <v>8</v>
      </c>
    </row>
    <row r="13" spans="1:186" s="17" customFormat="1" ht="25.5" x14ac:dyDescent="0.2">
      <c r="A13" s="48">
        <v>3</v>
      </c>
      <c r="B13" s="49" t="str">
        <f t="shared" si="2"/>
        <v/>
      </c>
      <c r="C13" s="186"/>
      <c r="D13" s="26"/>
      <c r="E13" s="189"/>
      <c r="F13" s="189"/>
      <c r="G13" s="189"/>
      <c r="H13" s="189"/>
      <c r="I13" s="189"/>
      <c r="J13" s="27"/>
      <c r="K13" s="27"/>
      <c r="L13" s="27"/>
      <c r="M13" s="27"/>
      <c r="N13" s="43"/>
      <c r="O13" s="27"/>
      <c r="P13" s="43"/>
      <c r="Q13" s="27"/>
      <c r="R13" s="27"/>
      <c r="S13" s="27"/>
      <c r="T13" s="26"/>
      <c r="U13" s="26"/>
      <c r="V13" s="27"/>
      <c r="W13" s="26"/>
      <c r="X13" s="26"/>
      <c r="Y13" s="26"/>
      <c r="Z13" s="26"/>
      <c r="AA13" s="26"/>
      <c r="AB13" s="26"/>
      <c r="AC13" s="26"/>
      <c r="AD13" s="26"/>
      <c r="AE13" s="26"/>
      <c r="AF13" s="26"/>
      <c r="AG13" s="26"/>
      <c r="AH13" s="26"/>
      <c r="AI13" s="26"/>
      <c r="AJ13" s="26"/>
      <c r="AK13" s="26"/>
      <c r="AL13" s="26"/>
      <c r="AM13" s="26"/>
      <c r="AN13" s="26"/>
      <c r="AO13" s="26"/>
      <c r="AP13" s="26"/>
      <c r="AQ13" s="175"/>
      <c r="AR13" s="206"/>
      <c r="AS13" s="180"/>
      <c r="AT13" s="15" t="str">
        <f t="shared" si="3"/>
        <v/>
      </c>
      <c r="AU13" s="15" t="str">
        <f t="shared" si="4"/>
        <v/>
      </c>
      <c r="AV13" s="15" t="str">
        <f t="shared" si="5"/>
        <v/>
      </c>
      <c r="AW13" s="15" t="str">
        <f t="shared" si="6"/>
        <v/>
      </c>
      <c r="AX13" s="15" t="str">
        <f t="shared" si="27"/>
        <v/>
      </c>
      <c r="AY13" s="15" t="str">
        <f t="shared" si="27"/>
        <v/>
      </c>
      <c r="AZ13" s="15" t="str">
        <f t="shared" si="28"/>
        <v/>
      </c>
      <c r="BA13" s="15" t="str">
        <f t="shared" si="7"/>
        <v/>
      </c>
      <c r="BB13" s="15" t="str">
        <f t="shared" si="7"/>
        <v/>
      </c>
      <c r="BC13" s="15" t="str">
        <f t="shared" si="8"/>
        <v/>
      </c>
      <c r="BD13" s="15" t="str">
        <f t="shared" si="9"/>
        <v/>
      </c>
      <c r="BE13" s="15" t="str">
        <f t="shared" si="10"/>
        <v/>
      </c>
      <c r="BF13" s="15" t="str">
        <f t="shared" si="11"/>
        <v/>
      </c>
      <c r="BG13" s="15" t="str">
        <f t="shared" si="12"/>
        <v/>
      </c>
      <c r="BH13" s="15" t="str">
        <f t="shared" si="29"/>
        <v/>
      </c>
      <c r="BI13" s="15" t="str">
        <f t="shared" si="30"/>
        <v/>
      </c>
      <c r="BJ13" s="15" t="str">
        <f t="shared" si="31"/>
        <v/>
      </c>
      <c r="BK13" s="15" t="str">
        <f t="shared" si="13"/>
        <v/>
      </c>
      <c r="BL13" s="15" t="str">
        <f t="shared" si="14"/>
        <v/>
      </c>
      <c r="BM13" s="15" t="str">
        <f t="shared" si="32"/>
        <v/>
      </c>
      <c r="BN13" s="15" t="str">
        <f t="shared" si="15"/>
        <v/>
      </c>
      <c r="BO13" s="15" t="str">
        <f t="shared" si="33"/>
        <v/>
      </c>
      <c r="BP13" s="15" t="str">
        <f t="shared" si="34"/>
        <v/>
      </c>
      <c r="BQ13" s="15" t="str">
        <f t="shared" si="16"/>
        <v/>
      </c>
      <c r="BR13" s="15" t="str">
        <f t="shared" si="35"/>
        <v/>
      </c>
      <c r="BS13" s="15" t="str">
        <f t="shared" si="36"/>
        <v/>
      </c>
      <c r="BT13" s="15" t="str">
        <f t="shared" si="17"/>
        <v/>
      </c>
      <c r="BU13" s="15" t="str">
        <f t="shared" si="37"/>
        <v/>
      </c>
      <c r="BV13" s="15" t="str">
        <f t="shared" si="38"/>
        <v/>
      </c>
      <c r="BW13" s="15" t="str">
        <f t="shared" si="18"/>
        <v/>
      </c>
      <c r="BX13" s="15" t="str">
        <f t="shared" si="39"/>
        <v/>
      </c>
      <c r="BY13" s="15" t="str">
        <f t="shared" si="40"/>
        <v/>
      </c>
      <c r="BZ13" s="15" t="str">
        <f t="shared" si="19"/>
        <v/>
      </c>
      <c r="CA13" s="15" t="str">
        <f t="shared" si="41"/>
        <v/>
      </c>
      <c r="CB13" s="15" t="str">
        <f t="shared" si="42"/>
        <v/>
      </c>
      <c r="CC13" s="15" t="str">
        <f t="shared" si="20"/>
        <v/>
      </c>
      <c r="CD13" s="15" t="str">
        <f t="shared" si="43"/>
        <v/>
      </c>
      <c r="CE13" s="15" t="str">
        <f t="shared" si="44"/>
        <v/>
      </c>
      <c r="CF13" s="15" t="str">
        <f t="shared" si="21"/>
        <v/>
      </c>
      <c r="CG13" s="15" t="str">
        <f t="shared" si="45"/>
        <v/>
      </c>
      <c r="CH13" s="15" t="str">
        <f t="shared" si="46"/>
        <v/>
      </c>
      <c r="CI13" s="15" t="str">
        <f t="shared" si="47"/>
        <v/>
      </c>
      <c r="CJ13" s="16" t="b">
        <f t="shared" si="48"/>
        <v>0</v>
      </c>
      <c r="CK13" s="16" t="b">
        <f t="shared" si="49"/>
        <v>0</v>
      </c>
      <c r="CL13" s="16" t="b">
        <f t="shared" si="50"/>
        <v>0</v>
      </c>
      <c r="CM13" s="16" t="b">
        <f t="shared" si="51"/>
        <v>0</v>
      </c>
      <c r="CN13" s="16" t="b">
        <f t="shared" si="52"/>
        <v>0</v>
      </c>
      <c r="CO13" s="16" t="b">
        <f t="shared" si="53"/>
        <v>0</v>
      </c>
      <c r="CP13" s="16" t="b">
        <f t="shared" si="54"/>
        <v>0</v>
      </c>
      <c r="CQ13" s="16" t="b">
        <f t="shared" si="55"/>
        <v>0</v>
      </c>
      <c r="CR13" s="16" t="b">
        <f t="shared" si="56"/>
        <v>0</v>
      </c>
      <c r="CS13" s="16" t="b">
        <f t="shared" si="57"/>
        <v>0</v>
      </c>
      <c r="CT13" s="16" t="b">
        <f t="shared" si="58"/>
        <v>0</v>
      </c>
      <c r="CU13" s="16" t="b">
        <f t="shared" si="59"/>
        <v>0</v>
      </c>
      <c r="CV13" s="16" t="b">
        <f t="shared" si="60"/>
        <v>0</v>
      </c>
      <c r="CW13" s="16" t="b">
        <f t="shared" si="61"/>
        <v>0</v>
      </c>
      <c r="CX13" s="16" t="b">
        <f t="shared" si="62"/>
        <v>0</v>
      </c>
      <c r="CY13" s="16" t="b">
        <f t="shared" si="63"/>
        <v>0</v>
      </c>
      <c r="CZ13" s="16" t="b">
        <f t="shared" si="64"/>
        <v>0</v>
      </c>
      <c r="DA13" s="16" t="b">
        <f t="shared" si="65"/>
        <v>0</v>
      </c>
      <c r="DB13" s="16" t="b">
        <f t="shared" si="66"/>
        <v>0</v>
      </c>
      <c r="DC13" s="16" t="b">
        <f t="shared" si="67"/>
        <v>0</v>
      </c>
      <c r="DD13" s="16" t="b">
        <f t="shared" si="68"/>
        <v>0</v>
      </c>
      <c r="DE13" s="16" t="b">
        <f t="shared" si="69"/>
        <v>0</v>
      </c>
      <c r="DF13" s="16" t="b">
        <f t="shared" si="70"/>
        <v>0</v>
      </c>
      <c r="DG13" s="16" t="b">
        <f t="shared" si="71"/>
        <v>0</v>
      </c>
      <c r="DI13" s="17" t="s">
        <v>58</v>
      </c>
      <c r="DJ13" s="18">
        <f>Certification!F11</f>
        <v>0</v>
      </c>
      <c r="DK13" s="18"/>
      <c r="DL13" s="53" t="str">
        <f t="shared" si="22"/>
        <v/>
      </c>
      <c r="DM13" s="53" t="str">
        <f t="shared" si="23"/>
        <v/>
      </c>
      <c r="DN13" s="53" t="str">
        <f t="shared" si="24"/>
        <v/>
      </c>
      <c r="DO13" s="53" t="str">
        <f t="shared" si="25"/>
        <v/>
      </c>
      <c r="DP13" s="53" t="str">
        <f t="shared" si="26"/>
        <v/>
      </c>
      <c r="DQ13" s="53" t="str">
        <f>IF(ISBLANK($D13),"",CHOOSE($D13,Certification!$C$32,Certification!$C$48,Certification!$C$64,Certification!$C$80,Certification!$C$96))</f>
        <v/>
      </c>
      <c r="DR13" s="53" t="str">
        <f>IF(ISBLANK($D13),"",CHOOSE($D13,Certification!$C$33,Certification!$C$49,Certification!$C$65,Certification!$C$81,Certification!$C$97))</f>
        <v/>
      </c>
      <c r="DS13" s="53" t="str">
        <f>IF(ISBLANK($D13),"",CHOOSE($D13,Certification!$C$34,Certification!$C$50,Certification!$C$66,Certification!$C$82,Certification!$C$98))</f>
        <v/>
      </c>
      <c r="DT13" s="53" t="str">
        <f>IF(ISBLANK($D13),"",CHOOSE($D13,Certification!$C$35,Certification!$C$51,Certification!$C$67,Certification!$C$83,Certification!$C$99))</f>
        <v/>
      </c>
      <c r="DU13" s="53" t="str">
        <f>IF(ISBLANK($D13),"",CHOOSE($D13,Certification!$C$36,Certification!$C$52,Certification!$C$68,Certification!$C$84,Certification!$C$100))</f>
        <v/>
      </c>
      <c r="DV13" s="53" t="str">
        <f>IF(ISBLANK($D13),"",CHOOSE($D13,Certification!$C$37,Certification!$C$53,Certification!$C$69,Certification!$C$85,Certification!$C$101))</f>
        <v/>
      </c>
      <c r="DW13" s="169" t="str">
        <f>IF(ISBLANK($D13),"",CHOOSE($D13,Certification!$G$39,Certification!$G$55,Certification!$G$71,Certification!$G$87,Certification!$G$103))</f>
        <v/>
      </c>
      <c r="DX13" s="169" t="str">
        <f>IF(ISBLANK($D13),"",CHOOSE($D13,Certification!$G$40,Certification!$G$56,Certification!$G$72,Certification!$G$88,Certification!$G$104))</f>
        <v/>
      </c>
      <c r="DY13" s="169" t="str">
        <f>IF(ISBLANK($D13),"",CHOOSE($D13,Certification!$G$41,Certification!$G$57,Certification!$G$73,Certification!$G$89,Certification!$G$105))</f>
        <v/>
      </c>
      <c r="DZ13" s="53" t="str">
        <f>IF(ISBLANK($D13),"",CHOOSE($D13,IF(ISBLANK(Certification!$C$43),"",Certification!$C$43),IF(ISBLANK(Certification!$C$59),"",Certification!$C$59),IF(ISBLANK(Certification!$C$75),"",Certification!$C$75),IF(ISBLANK(Certification!$C$91),"",Certification!$C$91),IF(ISBLANK(Certification!$C$107),"",Certification!$C$107)))</f>
        <v/>
      </c>
      <c r="EA13" s="53" t="str">
        <f>IF(ISBLANK($D13),"",CHOOSE($D13,IF(ISBLANK(Certification!$C$45),"",Certification!$C$45),IF(ISBLANK(Certification!$C$61),"",Certification!$C$61),IF(ISBLANK(Certification!$C$77),"",Certification!$C$77),IF(ISBLANK(Certification!$C$93),"",Certification!$C$93),IF(ISBLANK(Certification!$C$109),"",Certification!$C$109)))</f>
        <v/>
      </c>
      <c r="EC13" s="19" t="s">
        <v>8</v>
      </c>
    </row>
    <row r="14" spans="1:186" s="17" customFormat="1" ht="25.5" customHeight="1" x14ac:dyDescent="0.2">
      <c r="A14" s="48">
        <v>4</v>
      </c>
      <c r="B14" s="49" t="str">
        <f t="shared" si="2"/>
        <v/>
      </c>
      <c r="C14" s="186"/>
      <c r="D14" s="26"/>
      <c r="E14" s="189"/>
      <c r="F14" s="189"/>
      <c r="G14" s="189"/>
      <c r="H14" s="189"/>
      <c r="I14" s="189"/>
      <c r="J14" s="27"/>
      <c r="K14" s="27"/>
      <c r="L14" s="27"/>
      <c r="M14" s="27"/>
      <c r="N14" s="43"/>
      <c r="O14" s="27"/>
      <c r="P14" s="43"/>
      <c r="Q14" s="27"/>
      <c r="R14" s="27"/>
      <c r="S14" s="27"/>
      <c r="T14" s="26"/>
      <c r="U14" s="26"/>
      <c r="V14" s="27"/>
      <c r="W14" s="26"/>
      <c r="X14" s="26"/>
      <c r="Y14" s="26"/>
      <c r="Z14" s="26"/>
      <c r="AA14" s="26"/>
      <c r="AB14" s="26"/>
      <c r="AC14" s="26"/>
      <c r="AD14" s="26"/>
      <c r="AE14" s="26"/>
      <c r="AF14" s="26"/>
      <c r="AG14" s="26"/>
      <c r="AH14" s="26"/>
      <c r="AI14" s="26"/>
      <c r="AJ14" s="26"/>
      <c r="AK14" s="26"/>
      <c r="AL14" s="26"/>
      <c r="AM14" s="26"/>
      <c r="AN14" s="26"/>
      <c r="AO14" s="26"/>
      <c r="AP14" s="26"/>
      <c r="AQ14" s="175"/>
      <c r="AR14" s="206"/>
      <c r="AS14" s="180"/>
      <c r="AT14" s="15" t="str">
        <f t="shared" si="3"/>
        <v/>
      </c>
      <c r="AU14" s="15" t="str">
        <f t="shared" si="4"/>
        <v/>
      </c>
      <c r="AV14" s="15" t="str">
        <f t="shared" si="5"/>
        <v/>
      </c>
      <c r="AW14" s="15" t="str">
        <f t="shared" si="6"/>
        <v/>
      </c>
      <c r="AX14" s="15" t="str">
        <f t="shared" si="27"/>
        <v/>
      </c>
      <c r="AY14" s="15" t="str">
        <f t="shared" si="27"/>
        <v/>
      </c>
      <c r="AZ14" s="15" t="str">
        <f t="shared" si="28"/>
        <v/>
      </c>
      <c r="BA14" s="15" t="str">
        <f t="shared" si="7"/>
        <v/>
      </c>
      <c r="BB14" s="15" t="str">
        <f t="shared" si="7"/>
        <v/>
      </c>
      <c r="BC14" s="15" t="str">
        <f t="shared" si="8"/>
        <v/>
      </c>
      <c r="BD14" s="15" t="str">
        <f t="shared" si="9"/>
        <v/>
      </c>
      <c r="BE14" s="15" t="str">
        <f t="shared" si="10"/>
        <v/>
      </c>
      <c r="BF14" s="15" t="str">
        <f t="shared" si="11"/>
        <v/>
      </c>
      <c r="BG14" s="15" t="str">
        <f t="shared" si="12"/>
        <v/>
      </c>
      <c r="BH14" s="15" t="str">
        <f t="shared" si="29"/>
        <v/>
      </c>
      <c r="BI14" s="15" t="str">
        <f t="shared" si="30"/>
        <v/>
      </c>
      <c r="BJ14" s="15" t="str">
        <f t="shared" si="31"/>
        <v/>
      </c>
      <c r="BK14" s="15" t="str">
        <f t="shared" si="13"/>
        <v/>
      </c>
      <c r="BL14" s="15" t="str">
        <f t="shared" si="14"/>
        <v/>
      </c>
      <c r="BM14" s="15" t="str">
        <f t="shared" si="32"/>
        <v/>
      </c>
      <c r="BN14" s="15" t="str">
        <f t="shared" si="15"/>
        <v/>
      </c>
      <c r="BO14" s="15" t="str">
        <f t="shared" si="33"/>
        <v/>
      </c>
      <c r="BP14" s="15" t="str">
        <f t="shared" si="34"/>
        <v/>
      </c>
      <c r="BQ14" s="15" t="str">
        <f t="shared" si="16"/>
        <v/>
      </c>
      <c r="BR14" s="15" t="str">
        <f t="shared" si="35"/>
        <v/>
      </c>
      <c r="BS14" s="15" t="str">
        <f t="shared" si="36"/>
        <v/>
      </c>
      <c r="BT14" s="15" t="str">
        <f t="shared" si="17"/>
        <v/>
      </c>
      <c r="BU14" s="15" t="str">
        <f t="shared" si="37"/>
        <v/>
      </c>
      <c r="BV14" s="15" t="str">
        <f t="shared" si="38"/>
        <v/>
      </c>
      <c r="BW14" s="15" t="str">
        <f t="shared" si="18"/>
        <v/>
      </c>
      <c r="BX14" s="15" t="str">
        <f t="shared" si="39"/>
        <v/>
      </c>
      <c r="BY14" s="15" t="str">
        <f t="shared" si="40"/>
        <v/>
      </c>
      <c r="BZ14" s="15" t="str">
        <f t="shared" si="19"/>
        <v/>
      </c>
      <c r="CA14" s="15" t="str">
        <f t="shared" si="41"/>
        <v/>
      </c>
      <c r="CB14" s="15" t="str">
        <f t="shared" si="42"/>
        <v/>
      </c>
      <c r="CC14" s="15" t="str">
        <f t="shared" si="20"/>
        <v/>
      </c>
      <c r="CD14" s="15" t="str">
        <f t="shared" si="43"/>
        <v/>
      </c>
      <c r="CE14" s="15" t="str">
        <f t="shared" si="44"/>
        <v/>
      </c>
      <c r="CF14" s="15" t="str">
        <f t="shared" si="21"/>
        <v/>
      </c>
      <c r="CG14" s="15" t="str">
        <f t="shared" si="45"/>
        <v/>
      </c>
      <c r="CH14" s="15" t="str">
        <f t="shared" si="46"/>
        <v/>
      </c>
      <c r="CI14" s="15" t="str">
        <f t="shared" si="47"/>
        <v/>
      </c>
      <c r="CJ14" s="16" t="b">
        <f t="shared" si="48"/>
        <v>0</v>
      </c>
      <c r="CK14" s="16" t="b">
        <f t="shared" si="49"/>
        <v>0</v>
      </c>
      <c r="CL14" s="16" t="b">
        <f t="shared" si="50"/>
        <v>0</v>
      </c>
      <c r="CM14" s="16" t="b">
        <f t="shared" si="51"/>
        <v>0</v>
      </c>
      <c r="CN14" s="16" t="b">
        <f t="shared" si="52"/>
        <v>0</v>
      </c>
      <c r="CO14" s="16" t="b">
        <f t="shared" si="53"/>
        <v>0</v>
      </c>
      <c r="CP14" s="16" t="b">
        <f t="shared" si="54"/>
        <v>0</v>
      </c>
      <c r="CQ14" s="16" t="b">
        <f t="shared" si="55"/>
        <v>0</v>
      </c>
      <c r="CR14" s="16" t="b">
        <f t="shared" si="56"/>
        <v>0</v>
      </c>
      <c r="CS14" s="16" t="b">
        <f t="shared" si="57"/>
        <v>0</v>
      </c>
      <c r="CT14" s="16" t="b">
        <f t="shared" si="58"/>
        <v>0</v>
      </c>
      <c r="CU14" s="16" t="b">
        <f t="shared" si="59"/>
        <v>0</v>
      </c>
      <c r="CV14" s="16" t="b">
        <f t="shared" si="60"/>
        <v>0</v>
      </c>
      <c r="CW14" s="16" t="b">
        <f t="shared" si="61"/>
        <v>0</v>
      </c>
      <c r="CX14" s="16" t="b">
        <f t="shared" si="62"/>
        <v>0</v>
      </c>
      <c r="CY14" s="16" t="b">
        <f t="shared" si="63"/>
        <v>0</v>
      </c>
      <c r="CZ14" s="16" t="b">
        <f t="shared" si="64"/>
        <v>0</v>
      </c>
      <c r="DA14" s="16" t="b">
        <f t="shared" si="65"/>
        <v>0</v>
      </c>
      <c r="DB14" s="16" t="b">
        <f t="shared" si="66"/>
        <v>0</v>
      </c>
      <c r="DC14" s="16" t="b">
        <f t="shared" si="67"/>
        <v>0</v>
      </c>
      <c r="DD14" s="16" t="b">
        <f t="shared" si="68"/>
        <v>0</v>
      </c>
      <c r="DE14" s="16" t="b">
        <f t="shared" si="69"/>
        <v>0</v>
      </c>
      <c r="DF14" s="16" t="b">
        <f t="shared" si="70"/>
        <v>0</v>
      </c>
      <c r="DG14" s="16" t="b">
        <f t="shared" si="71"/>
        <v>0</v>
      </c>
      <c r="DI14" s="68" t="s">
        <v>59</v>
      </c>
      <c r="DJ14" s="155">
        <f>Certification!F29</f>
        <v>0</v>
      </c>
      <c r="DK14" s="155"/>
      <c r="DL14" s="53" t="str">
        <f t="shared" si="22"/>
        <v/>
      </c>
      <c r="DM14" s="53" t="str">
        <f t="shared" si="23"/>
        <v/>
      </c>
      <c r="DN14" s="53" t="str">
        <f t="shared" si="24"/>
        <v/>
      </c>
      <c r="DO14" s="53" t="str">
        <f t="shared" si="25"/>
        <v/>
      </c>
      <c r="DP14" s="53" t="str">
        <f t="shared" si="26"/>
        <v/>
      </c>
      <c r="DQ14" s="53" t="str">
        <f>IF(ISBLANK($D14),"",CHOOSE($D14,Certification!$C$32,Certification!$C$48,Certification!$C$64,Certification!$C$80,Certification!$C$96))</f>
        <v/>
      </c>
      <c r="DR14" s="53" t="str">
        <f>IF(ISBLANK($D14),"",CHOOSE($D14,Certification!$C$33,Certification!$C$49,Certification!$C$65,Certification!$C$81,Certification!$C$97))</f>
        <v/>
      </c>
      <c r="DS14" s="53" t="str">
        <f>IF(ISBLANK($D14),"",CHOOSE($D14,Certification!$C$34,Certification!$C$50,Certification!$C$66,Certification!$C$82,Certification!$C$98))</f>
        <v/>
      </c>
      <c r="DT14" s="53" t="str">
        <f>IF(ISBLANK($D14),"",CHOOSE($D14,Certification!$C$35,Certification!$C$51,Certification!$C$67,Certification!$C$83,Certification!$C$99))</f>
        <v/>
      </c>
      <c r="DU14" s="53" t="str">
        <f>IF(ISBLANK($D14),"",CHOOSE($D14,Certification!$C$36,Certification!$C$52,Certification!$C$68,Certification!$C$84,Certification!$C$100))</f>
        <v/>
      </c>
      <c r="DV14" s="53" t="str">
        <f>IF(ISBLANK($D14),"",CHOOSE($D14,Certification!$C$37,Certification!$C$53,Certification!$C$69,Certification!$C$85,Certification!$C$101))</f>
        <v/>
      </c>
      <c r="DW14" s="169" t="str">
        <f>IF(ISBLANK($D14),"",CHOOSE($D14,Certification!$G$39,Certification!$G$55,Certification!$G$71,Certification!$G$87,Certification!$G$103))</f>
        <v/>
      </c>
      <c r="DX14" s="169" t="str">
        <f>IF(ISBLANK($D14),"",CHOOSE($D14,Certification!$G$40,Certification!$G$56,Certification!$G$72,Certification!$G$88,Certification!$G$104))</f>
        <v/>
      </c>
      <c r="DY14" s="169" t="str">
        <f>IF(ISBLANK($D14),"",CHOOSE($D14,Certification!$G$41,Certification!$G$57,Certification!$G$73,Certification!$G$89,Certification!$G$105))</f>
        <v/>
      </c>
      <c r="DZ14" s="53" t="str">
        <f>IF(ISBLANK($D14),"",CHOOSE($D14,IF(ISBLANK(Certification!$C$43),"",Certification!$C$43),IF(ISBLANK(Certification!$C$59),"",Certification!$C$59),IF(ISBLANK(Certification!$C$75),"",Certification!$C$75),IF(ISBLANK(Certification!$C$91),"",Certification!$C$91),IF(ISBLANK(Certification!$C$107),"",Certification!$C$107)))</f>
        <v/>
      </c>
      <c r="EA14" s="53" t="str">
        <f>IF(ISBLANK($D14),"",CHOOSE($D14,IF(ISBLANK(Certification!$C$45),"",Certification!$C$45),IF(ISBLANK(Certification!$C$61),"",Certification!$C$61),IF(ISBLANK(Certification!$C$77),"",Certification!$C$77),IF(ISBLANK(Certification!$C$93),"",Certification!$C$93),IF(ISBLANK(Certification!$C$109),"",Certification!$C$109)))</f>
        <v/>
      </c>
      <c r="EC14" s="19" t="s">
        <v>8</v>
      </c>
    </row>
    <row r="15" spans="1:186" s="17" customFormat="1" ht="25.5" x14ac:dyDescent="0.2">
      <c r="A15" s="48">
        <v>5</v>
      </c>
      <c r="B15" s="49" t="str">
        <f t="shared" si="2"/>
        <v/>
      </c>
      <c r="C15" s="186"/>
      <c r="D15" s="26"/>
      <c r="E15" s="189"/>
      <c r="F15" s="189"/>
      <c r="G15" s="189"/>
      <c r="H15" s="189"/>
      <c r="I15" s="189"/>
      <c r="J15" s="27"/>
      <c r="K15" s="27"/>
      <c r="L15" s="27"/>
      <c r="M15" s="27"/>
      <c r="N15" s="43"/>
      <c r="O15" s="27"/>
      <c r="P15" s="43"/>
      <c r="Q15" s="27"/>
      <c r="R15" s="27"/>
      <c r="S15" s="27"/>
      <c r="T15" s="26"/>
      <c r="U15" s="26"/>
      <c r="V15" s="27"/>
      <c r="W15" s="26"/>
      <c r="X15" s="26"/>
      <c r="Y15" s="26"/>
      <c r="Z15" s="26"/>
      <c r="AA15" s="26"/>
      <c r="AB15" s="26"/>
      <c r="AC15" s="26"/>
      <c r="AD15" s="26"/>
      <c r="AE15" s="26"/>
      <c r="AF15" s="26"/>
      <c r="AG15" s="26"/>
      <c r="AH15" s="26"/>
      <c r="AI15" s="26"/>
      <c r="AJ15" s="26"/>
      <c r="AK15" s="26"/>
      <c r="AL15" s="26"/>
      <c r="AM15" s="26"/>
      <c r="AN15" s="26"/>
      <c r="AO15" s="26"/>
      <c r="AP15" s="26"/>
      <c r="AQ15" s="175"/>
      <c r="AR15" s="206"/>
      <c r="AS15" s="180"/>
      <c r="AT15" s="15" t="str">
        <f t="shared" si="3"/>
        <v/>
      </c>
      <c r="AU15" s="15" t="str">
        <f t="shared" si="4"/>
        <v/>
      </c>
      <c r="AV15" s="15" t="str">
        <f t="shared" si="5"/>
        <v/>
      </c>
      <c r="AW15" s="15" t="str">
        <f t="shared" si="6"/>
        <v/>
      </c>
      <c r="AX15" s="15" t="str">
        <f t="shared" si="27"/>
        <v/>
      </c>
      <c r="AY15" s="15" t="str">
        <f t="shared" si="27"/>
        <v/>
      </c>
      <c r="AZ15" s="15" t="str">
        <f t="shared" si="28"/>
        <v/>
      </c>
      <c r="BA15" s="15" t="str">
        <f t="shared" si="7"/>
        <v/>
      </c>
      <c r="BB15" s="15" t="str">
        <f t="shared" si="7"/>
        <v/>
      </c>
      <c r="BC15" s="15" t="str">
        <f t="shared" si="8"/>
        <v/>
      </c>
      <c r="BD15" s="15" t="str">
        <f t="shared" si="9"/>
        <v/>
      </c>
      <c r="BE15" s="15" t="str">
        <f t="shared" si="10"/>
        <v/>
      </c>
      <c r="BF15" s="15" t="str">
        <f t="shared" si="11"/>
        <v/>
      </c>
      <c r="BG15" s="15" t="str">
        <f t="shared" si="12"/>
        <v/>
      </c>
      <c r="BH15" s="15" t="str">
        <f t="shared" si="29"/>
        <v/>
      </c>
      <c r="BI15" s="15" t="str">
        <f t="shared" si="30"/>
        <v/>
      </c>
      <c r="BJ15" s="15" t="str">
        <f t="shared" si="31"/>
        <v/>
      </c>
      <c r="BK15" s="15" t="str">
        <f t="shared" si="13"/>
        <v/>
      </c>
      <c r="BL15" s="15" t="str">
        <f t="shared" si="14"/>
        <v/>
      </c>
      <c r="BM15" s="15" t="str">
        <f t="shared" si="32"/>
        <v/>
      </c>
      <c r="BN15" s="15" t="str">
        <f t="shared" si="15"/>
        <v/>
      </c>
      <c r="BO15" s="15" t="str">
        <f t="shared" si="33"/>
        <v/>
      </c>
      <c r="BP15" s="15" t="str">
        <f t="shared" si="34"/>
        <v/>
      </c>
      <c r="BQ15" s="15" t="str">
        <f t="shared" si="16"/>
        <v/>
      </c>
      <c r="BR15" s="15" t="str">
        <f t="shared" si="35"/>
        <v/>
      </c>
      <c r="BS15" s="15" t="str">
        <f t="shared" si="36"/>
        <v/>
      </c>
      <c r="BT15" s="15" t="str">
        <f t="shared" si="17"/>
        <v/>
      </c>
      <c r="BU15" s="15" t="str">
        <f t="shared" si="37"/>
        <v/>
      </c>
      <c r="BV15" s="15" t="str">
        <f t="shared" si="38"/>
        <v/>
      </c>
      <c r="BW15" s="15" t="str">
        <f t="shared" si="18"/>
        <v/>
      </c>
      <c r="BX15" s="15" t="str">
        <f t="shared" si="39"/>
        <v/>
      </c>
      <c r="BY15" s="15" t="str">
        <f t="shared" si="40"/>
        <v/>
      </c>
      <c r="BZ15" s="15" t="str">
        <f t="shared" si="19"/>
        <v/>
      </c>
      <c r="CA15" s="15" t="str">
        <f t="shared" si="41"/>
        <v/>
      </c>
      <c r="CB15" s="15" t="str">
        <f t="shared" si="42"/>
        <v/>
      </c>
      <c r="CC15" s="15" t="str">
        <f t="shared" si="20"/>
        <v/>
      </c>
      <c r="CD15" s="15" t="str">
        <f t="shared" si="43"/>
        <v/>
      </c>
      <c r="CE15" s="15" t="str">
        <f t="shared" si="44"/>
        <v/>
      </c>
      <c r="CF15" s="15" t="str">
        <f t="shared" si="21"/>
        <v/>
      </c>
      <c r="CG15" s="15" t="str">
        <f t="shared" si="45"/>
        <v/>
      </c>
      <c r="CH15" s="15" t="str">
        <f t="shared" si="46"/>
        <v/>
      </c>
      <c r="CI15" s="15" t="str">
        <f t="shared" si="47"/>
        <v/>
      </c>
      <c r="CJ15" s="16" t="b">
        <f t="shared" si="48"/>
        <v>0</v>
      </c>
      <c r="CK15" s="16" t="b">
        <f t="shared" si="49"/>
        <v>0</v>
      </c>
      <c r="CL15" s="16" t="b">
        <f t="shared" si="50"/>
        <v>0</v>
      </c>
      <c r="CM15" s="16" t="b">
        <f t="shared" si="51"/>
        <v>0</v>
      </c>
      <c r="CN15" s="16" t="b">
        <f t="shared" si="52"/>
        <v>0</v>
      </c>
      <c r="CO15" s="16" t="b">
        <f t="shared" si="53"/>
        <v>0</v>
      </c>
      <c r="CP15" s="16" t="b">
        <f t="shared" si="54"/>
        <v>0</v>
      </c>
      <c r="CQ15" s="16" t="b">
        <f t="shared" si="55"/>
        <v>0</v>
      </c>
      <c r="CR15" s="16" t="b">
        <f t="shared" si="56"/>
        <v>0</v>
      </c>
      <c r="CS15" s="16" t="b">
        <f t="shared" si="57"/>
        <v>0</v>
      </c>
      <c r="CT15" s="16" t="b">
        <f t="shared" si="58"/>
        <v>0</v>
      </c>
      <c r="CU15" s="16" t="b">
        <f t="shared" si="59"/>
        <v>0</v>
      </c>
      <c r="CV15" s="16" t="b">
        <f t="shared" si="60"/>
        <v>0</v>
      </c>
      <c r="CW15" s="16" t="b">
        <f t="shared" si="61"/>
        <v>0</v>
      </c>
      <c r="CX15" s="16" t="b">
        <f t="shared" si="62"/>
        <v>0</v>
      </c>
      <c r="CY15" s="16" t="b">
        <f t="shared" si="63"/>
        <v>0</v>
      </c>
      <c r="CZ15" s="16" t="b">
        <f t="shared" si="64"/>
        <v>0</v>
      </c>
      <c r="DA15" s="16" t="b">
        <f t="shared" si="65"/>
        <v>0</v>
      </c>
      <c r="DB15" s="16" t="b">
        <f t="shared" si="66"/>
        <v>0</v>
      </c>
      <c r="DC15" s="16" t="b">
        <f t="shared" si="67"/>
        <v>0</v>
      </c>
      <c r="DD15" s="16" t="b">
        <f t="shared" si="68"/>
        <v>0</v>
      </c>
      <c r="DE15" s="16" t="b">
        <f t="shared" si="69"/>
        <v>0</v>
      </c>
      <c r="DF15" s="16" t="b">
        <f t="shared" si="70"/>
        <v>0</v>
      </c>
      <c r="DG15" s="16" t="b">
        <f t="shared" si="71"/>
        <v>0</v>
      </c>
      <c r="DI15" s="154"/>
      <c r="DJ15" s="38"/>
      <c r="DK15" s="38"/>
      <c r="DL15" s="53" t="str">
        <f t="shared" si="22"/>
        <v/>
      </c>
      <c r="DM15" s="53" t="str">
        <f t="shared" si="23"/>
        <v/>
      </c>
      <c r="DN15" s="53" t="str">
        <f t="shared" si="24"/>
        <v/>
      </c>
      <c r="DO15" s="53" t="str">
        <f t="shared" si="25"/>
        <v/>
      </c>
      <c r="DP15" s="53" t="str">
        <f t="shared" si="26"/>
        <v/>
      </c>
      <c r="DQ15" s="53" t="str">
        <f>IF(ISBLANK($D15),"",CHOOSE($D15,Certification!$C$32,Certification!$C$48,Certification!$C$64,Certification!$C$80,Certification!$C$96))</f>
        <v/>
      </c>
      <c r="DR15" s="53" t="str">
        <f>IF(ISBLANK($D15),"",CHOOSE($D15,Certification!$C$33,Certification!$C$49,Certification!$C$65,Certification!$C$81,Certification!$C$97))</f>
        <v/>
      </c>
      <c r="DS15" s="53" t="str">
        <f>IF(ISBLANK($D15),"",CHOOSE($D15,Certification!$C$34,Certification!$C$50,Certification!$C$66,Certification!$C$82,Certification!$C$98))</f>
        <v/>
      </c>
      <c r="DT15" s="53" t="str">
        <f>IF(ISBLANK($D15),"",CHOOSE($D15,Certification!$C$35,Certification!$C$51,Certification!$C$67,Certification!$C$83,Certification!$C$99))</f>
        <v/>
      </c>
      <c r="DU15" s="53" t="str">
        <f>IF(ISBLANK($D15),"",CHOOSE($D15,Certification!$C$36,Certification!$C$52,Certification!$C$68,Certification!$C$84,Certification!$C$100))</f>
        <v/>
      </c>
      <c r="DV15" s="53" t="str">
        <f>IF(ISBLANK($D15),"",CHOOSE($D15,Certification!$C$37,Certification!$C$53,Certification!$C$69,Certification!$C$85,Certification!$C$101))</f>
        <v/>
      </c>
      <c r="DW15" s="169" t="str">
        <f>IF(ISBLANK($D15),"",CHOOSE($D15,Certification!$G$39,Certification!$G$55,Certification!$G$71,Certification!$G$87,Certification!$G$103))</f>
        <v/>
      </c>
      <c r="DX15" s="169" t="str">
        <f>IF(ISBLANK($D15),"",CHOOSE($D15,Certification!$G$40,Certification!$G$56,Certification!$G$72,Certification!$G$88,Certification!$G$104))</f>
        <v/>
      </c>
      <c r="DY15" s="169" t="str">
        <f>IF(ISBLANK($D15),"",CHOOSE($D15,Certification!$G$41,Certification!$G$57,Certification!$G$73,Certification!$G$89,Certification!$G$105))</f>
        <v/>
      </c>
      <c r="DZ15" s="53" t="str">
        <f>IF(ISBLANK($D15),"",CHOOSE($D15,IF(ISBLANK(Certification!$C$43),"",Certification!$C$43),IF(ISBLANK(Certification!$C$59),"",Certification!$C$59),IF(ISBLANK(Certification!$C$75),"",Certification!$C$75),IF(ISBLANK(Certification!$C$91),"",Certification!$C$91),IF(ISBLANK(Certification!$C$107),"",Certification!$C$107)))</f>
        <v/>
      </c>
      <c r="EA15" s="53" t="str">
        <f>IF(ISBLANK($D15),"",CHOOSE($D15,IF(ISBLANK(Certification!$C$45),"",Certification!$C$45),IF(ISBLANK(Certification!$C$61),"",Certification!$C$61),IF(ISBLANK(Certification!$C$77),"",Certification!$C$77),IF(ISBLANK(Certification!$C$93),"",Certification!$C$93),IF(ISBLANK(Certification!$C$109),"",Certification!$C$109)))</f>
        <v/>
      </c>
      <c r="EC15" s="19" t="s">
        <v>8</v>
      </c>
    </row>
    <row r="16" spans="1:186" s="17" customFormat="1" ht="25.5" x14ac:dyDescent="0.2">
      <c r="A16" s="48">
        <v>6</v>
      </c>
      <c r="B16" s="49" t="str">
        <f t="shared" si="2"/>
        <v/>
      </c>
      <c r="C16" s="186"/>
      <c r="D16" s="26"/>
      <c r="E16" s="189"/>
      <c r="F16" s="189"/>
      <c r="G16" s="189"/>
      <c r="H16" s="189"/>
      <c r="I16" s="189"/>
      <c r="J16" s="27"/>
      <c r="K16" s="27"/>
      <c r="L16" s="27"/>
      <c r="M16" s="27"/>
      <c r="N16" s="43"/>
      <c r="O16" s="27"/>
      <c r="P16" s="43"/>
      <c r="Q16" s="27"/>
      <c r="R16" s="27"/>
      <c r="S16" s="27"/>
      <c r="T16" s="26"/>
      <c r="U16" s="26"/>
      <c r="V16" s="27"/>
      <c r="W16" s="26"/>
      <c r="X16" s="26"/>
      <c r="Y16" s="26"/>
      <c r="Z16" s="26"/>
      <c r="AA16" s="26"/>
      <c r="AB16" s="26"/>
      <c r="AC16" s="26"/>
      <c r="AD16" s="26"/>
      <c r="AE16" s="26"/>
      <c r="AF16" s="26"/>
      <c r="AG16" s="26"/>
      <c r="AH16" s="26"/>
      <c r="AI16" s="26"/>
      <c r="AJ16" s="26"/>
      <c r="AK16" s="26"/>
      <c r="AL16" s="26"/>
      <c r="AM16" s="26"/>
      <c r="AN16" s="26"/>
      <c r="AO16" s="26"/>
      <c r="AP16" s="26"/>
      <c r="AQ16" s="175"/>
      <c r="AR16" s="206"/>
      <c r="AS16" s="180"/>
      <c r="AT16" s="15" t="str">
        <f t="shared" si="3"/>
        <v/>
      </c>
      <c r="AU16" s="15" t="str">
        <f t="shared" si="4"/>
        <v/>
      </c>
      <c r="AV16" s="15" t="str">
        <f t="shared" si="5"/>
        <v/>
      </c>
      <c r="AW16" s="15" t="str">
        <f t="shared" si="6"/>
        <v/>
      </c>
      <c r="AX16" s="15" t="str">
        <f t="shared" si="27"/>
        <v/>
      </c>
      <c r="AY16" s="15" t="str">
        <f t="shared" si="27"/>
        <v/>
      </c>
      <c r="AZ16" s="15" t="str">
        <f t="shared" si="28"/>
        <v/>
      </c>
      <c r="BA16" s="15" t="str">
        <f t="shared" si="7"/>
        <v/>
      </c>
      <c r="BB16" s="15" t="str">
        <f t="shared" si="7"/>
        <v/>
      </c>
      <c r="BC16" s="15" t="str">
        <f t="shared" si="8"/>
        <v/>
      </c>
      <c r="BD16" s="15" t="str">
        <f t="shared" si="9"/>
        <v/>
      </c>
      <c r="BE16" s="15" t="str">
        <f t="shared" si="10"/>
        <v/>
      </c>
      <c r="BF16" s="15" t="str">
        <f t="shared" si="11"/>
        <v/>
      </c>
      <c r="BG16" s="15" t="str">
        <f t="shared" si="12"/>
        <v/>
      </c>
      <c r="BH16" s="15" t="str">
        <f t="shared" si="29"/>
        <v/>
      </c>
      <c r="BI16" s="15" t="str">
        <f t="shared" si="30"/>
        <v/>
      </c>
      <c r="BJ16" s="15" t="str">
        <f t="shared" si="31"/>
        <v/>
      </c>
      <c r="BK16" s="15" t="str">
        <f t="shared" si="13"/>
        <v/>
      </c>
      <c r="BL16" s="15" t="str">
        <f t="shared" si="14"/>
        <v/>
      </c>
      <c r="BM16" s="15" t="str">
        <f t="shared" si="32"/>
        <v/>
      </c>
      <c r="BN16" s="15" t="str">
        <f t="shared" si="15"/>
        <v/>
      </c>
      <c r="BO16" s="15" t="str">
        <f t="shared" si="33"/>
        <v/>
      </c>
      <c r="BP16" s="15" t="str">
        <f t="shared" si="34"/>
        <v/>
      </c>
      <c r="BQ16" s="15" t="str">
        <f t="shared" si="16"/>
        <v/>
      </c>
      <c r="BR16" s="15" t="str">
        <f t="shared" si="35"/>
        <v/>
      </c>
      <c r="BS16" s="15" t="str">
        <f t="shared" si="36"/>
        <v/>
      </c>
      <c r="BT16" s="15" t="str">
        <f t="shared" si="17"/>
        <v/>
      </c>
      <c r="BU16" s="15" t="str">
        <f t="shared" si="37"/>
        <v/>
      </c>
      <c r="BV16" s="15" t="str">
        <f t="shared" si="38"/>
        <v/>
      </c>
      <c r="BW16" s="15" t="str">
        <f t="shared" si="18"/>
        <v/>
      </c>
      <c r="BX16" s="15" t="str">
        <f t="shared" si="39"/>
        <v/>
      </c>
      <c r="BY16" s="15" t="str">
        <f t="shared" si="40"/>
        <v/>
      </c>
      <c r="BZ16" s="15" t="str">
        <f t="shared" si="19"/>
        <v/>
      </c>
      <c r="CA16" s="15" t="str">
        <f t="shared" si="41"/>
        <v/>
      </c>
      <c r="CB16" s="15" t="str">
        <f t="shared" si="42"/>
        <v/>
      </c>
      <c r="CC16" s="15" t="str">
        <f t="shared" si="20"/>
        <v/>
      </c>
      <c r="CD16" s="15" t="str">
        <f t="shared" si="43"/>
        <v/>
      </c>
      <c r="CE16" s="15" t="str">
        <f t="shared" si="44"/>
        <v/>
      </c>
      <c r="CF16" s="15" t="str">
        <f t="shared" si="21"/>
        <v/>
      </c>
      <c r="CG16" s="15" t="str">
        <f t="shared" si="45"/>
        <v/>
      </c>
      <c r="CH16" s="15" t="str">
        <f t="shared" si="46"/>
        <v/>
      </c>
      <c r="CI16" s="15" t="str">
        <f t="shared" si="47"/>
        <v/>
      </c>
      <c r="CJ16" s="16" t="b">
        <f t="shared" si="48"/>
        <v>0</v>
      </c>
      <c r="CK16" s="16" t="b">
        <f t="shared" si="49"/>
        <v>0</v>
      </c>
      <c r="CL16" s="16" t="b">
        <f t="shared" si="50"/>
        <v>0</v>
      </c>
      <c r="CM16" s="16" t="b">
        <f t="shared" si="51"/>
        <v>0</v>
      </c>
      <c r="CN16" s="16" t="b">
        <f t="shared" si="52"/>
        <v>0</v>
      </c>
      <c r="CO16" s="16" t="b">
        <f t="shared" si="53"/>
        <v>0</v>
      </c>
      <c r="CP16" s="16" t="b">
        <f t="shared" si="54"/>
        <v>0</v>
      </c>
      <c r="CQ16" s="16" t="b">
        <f t="shared" si="55"/>
        <v>0</v>
      </c>
      <c r="CR16" s="16" t="b">
        <f t="shared" si="56"/>
        <v>0</v>
      </c>
      <c r="CS16" s="16" t="b">
        <f t="shared" si="57"/>
        <v>0</v>
      </c>
      <c r="CT16" s="16" t="b">
        <f t="shared" si="58"/>
        <v>0</v>
      </c>
      <c r="CU16" s="16" t="b">
        <f t="shared" si="59"/>
        <v>0</v>
      </c>
      <c r="CV16" s="16" t="b">
        <f t="shared" si="60"/>
        <v>0</v>
      </c>
      <c r="CW16" s="16" t="b">
        <f t="shared" si="61"/>
        <v>0</v>
      </c>
      <c r="CX16" s="16" t="b">
        <f t="shared" si="62"/>
        <v>0</v>
      </c>
      <c r="CY16" s="16" t="b">
        <f t="shared" si="63"/>
        <v>0</v>
      </c>
      <c r="CZ16" s="16" t="b">
        <f t="shared" si="64"/>
        <v>0</v>
      </c>
      <c r="DA16" s="16" t="b">
        <f t="shared" si="65"/>
        <v>0</v>
      </c>
      <c r="DB16" s="16" t="b">
        <f t="shared" si="66"/>
        <v>0</v>
      </c>
      <c r="DC16" s="16" t="b">
        <f t="shared" si="67"/>
        <v>0</v>
      </c>
      <c r="DD16" s="16" t="b">
        <f t="shared" si="68"/>
        <v>0</v>
      </c>
      <c r="DE16" s="16" t="b">
        <f t="shared" si="69"/>
        <v>0</v>
      </c>
      <c r="DF16" s="16" t="b">
        <f t="shared" si="70"/>
        <v>0</v>
      </c>
      <c r="DG16" s="16" t="b">
        <f t="shared" si="71"/>
        <v>0</v>
      </c>
      <c r="DI16" s="39"/>
      <c r="DJ16" s="39"/>
      <c r="DK16" s="39"/>
      <c r="DL16" s="53" t="str">
        <f t="shared" si="22"/>
        <v/>
      </c>
      <c r="DM16" s="53" t="str">
        <f t="shared" si="23"/>
        <v/>
      </c>
      <c r="DN16" s="53" t="str">
        <f t="shared" si="24"/>
        <v/>
      </c>
      <c r="DO16" s="53" t="str">
        <f t="shared" si="25"/>
        <v/>
      </c>
      <c r="DP16" s="53" t="str">
        <f t="shared" si="26"/>
        <v/>
      </c>
      <c r="DQ16" s="53" t="str">
        <f>IF(ISBLANK($D16),"",CHOOSE($D16,Certification!$C$32,Certification!$C$48,Certification!$C$64,Certification!$C$80,Certification!$C$96))</f>
        <v/>
      </c>
      <c r="DR16" s="53" t="str">
        <f>IF(ISBLANK($D16),"",CHOOSE($D16,Certification!$C$33,Certification!$C$49,Certification!$C$65,Certification!$C$81,Certification!$C$97))</f>
        <v/>
      </c>
      <c r="DS16" s="53" t="str">
        <f>IF(ISBLANK($D16),"",CHOOSE($D16,Certification!$C$34,Certification!$C$50,Certification!$C$66,Certification!$C$82,Certification!$C$98))</f>
        <v/>
      </c>
      <c r="DT16" s="53" t="str">
        <f>IF(ISBLANK($D16),"",CHOOSE($D16,Certification!$C$35,Certification!$C$51,Certification!$C$67,Certification!$C$83,Certification!$C$99))</f>
        <v/>
      </c>
      <c r="DU16" s="53" t="str">
        <f>IF(ISBLANK($D16),"",CHOOSE($D16,Certification!$C$36,Certification!$C$52,Certification!$C$68,Certification!$C$84,Certification!$C$100))</f>
        <v/>
      </c>
      <c r="DV16" s="53" t="str">
        <f>IF(ISBLANK($D16),"",CHOOSE($D16,Certification!$C$37,Certification!$C$53,Certification!$C$69,Certification!$C$85,Certification!$C$101))</f>
        <v/>
      </c>
      <c r="DW16" s="169" t="str">
        <f>IF(ISBLANK($D16),"",CHOOSE($D16,Certification!$G$39,Certification!$G$55,Certification!$G$71,Certification!$G$87,Certification!$G$103))</f>
        <v/>
      </c>
      <c r="DX16" s="169" t="str">
        <f>IF(ISBLANK($D16),"",CHOOSE($D16,Certification!$G$40,Certification!$G$56,Certification!$G$72,Certification!$G$88,Certification!$G$104))</f>
        <v/>
      </c>
      <c r="DY16" s="169" t="str">
        <f>IF(ISBLANK($D16),"",CHOOSE($D16,Certification!$G$41,Certification!$G$57,Certification!$G$73,Certification!$G$89,Certification!$G$105))</f>
        <v/>
      </c>
      <c r="DZ16" s="53" t="str">
        <f>IF(ISBLANK($D16),"",CHOOSE($D16,IF(ISBLANK(Certification!$C$43),"",Certification!$C$43),IF(ISBLANK(Certification!$C$59),"",Certification!$C$59),IF(ISBLANK(Certification!$C$75),"",Certification!$C$75),IF(ISBLANK(Certification!$C$91),"",Certification!$C$91),IF(ISBLANK(Certification!$C$107),"",Certification!$C$107)))</f>
        <v/>
      </c>
      <c r="EA16" s="53" t="str">
        <f>IF(ISBLANK($D16),"",CHOOSE($D16,IF(ISBLANK(Certification!$C$45),"",Certification!$C$45),IF(ISBLANK(Certification!$C$61),"",Certification!$C$61),IF(ISBLANK(Certification!$C$77),"",Certification!$C$77),IF(ISBLANK(Certification!$C$93),"",Certification!$C$93),IF(ISBLANK(Certification!$C$109),"",Certification!$C$109)))</f>
        <v/>
      </c>
      <c r="EC16" s="19" t="s">
        <v>8</v>
      </c>
    </row>
    <row r="17" spans="1:133" s="17" customFormat="1" ht="25.5" x14ac:dyDescent="0.2">
      <c r="A17" s="48">
        <v>7</v>
      </c>
      <c r="B17" s="49" t="str">
        <f t="shared" si="2"/>
        <v/>
      </c>
      <c r="C17" s="186"/>
      <c r="D17" s="26"/>
      <c r="E17" s="189"/>
      <c r="F17" s="189"/>
      <c r="G17" s="189"/>
      <c r="H17" s="189"/>
      <c r="I17" s="189"/>
      <c r="J17" s="27"/>
      <c r="K17" s="27"/>
      <c r="L17" s="27"/>
      <c r="M17" s="27"/>
      <c r="N17" s="43"/>
      <c r="O17" s="27"/>
      <c r="P17" s="43"/>
      <c r="Q17" s="27"/>
      <c r="R17" s="27"/>
      <c r="S17" s="27"/>
      <c r="T17" s="26"/>
      <c r="U17" s="26"/>
      <c r="V17" s="27"/>
      <c r="W17" s="26"/>
      <c r="X17" s="26"/>
      <c r="Y17" s="26"/>
      <c r="Z17" s="26"/>
      <c r="AA17" s="26"/>
      <c r="AB17" s="26"/>
      <c r="AC17" s="26"/>
      <c r="AD17" s="26"/>
      <c r="AE17" s="26"/>
      <c r="AF17" s="26"/>
      <c r="AG17" s="26"/>
      <c r="AH17" s="26"/>
      <c r="AI17" s="26"/>
      <c r="AJ17" s="26"/>
      <c r="AK17" s="26"/>
      <c r="AL17" s="26"/>
      <c r="AM17" s="26"/>
      <c r="AN17" s="26"/>
      <c r="AO17" s="26"/>
      <c r="AP17" s="26"/>
      <c r="AQ17" s="175"/>
      <c r="AR17" s="206"/>
      <c r="AS17" s="180"/>
      <c r="AT17" s="15" t="str">
        <f t="shared" si="3"/>
        <v/>
      </c>
      <c r="AU17" s="15" t="str">
        <f t="shared" si="4"/>
        <v/>
      </c>
      <c r="AV17" s="15" t="str">
        <f t="shared" si="5"/>
        <v/>
      </c>
      <c r="AW17" s="15" t="str">
        <f t="shared" si="6"/>
        <v/>
      </c>
      <c r="AX17" s="15" t="str">
        <f t="shared" si="27"/>
        <v/>
      </c>
      <c r="AY17" s="15" t="str">
        <f t="shared" si="27"/>
        <v/>
      </c>
      <c r="AZ17" s="15" t="str">
        <f t="shared" si="28"/>
        <v/>
      </c>
      <c r="BA17" s="15" t="str">
        <f t="shared" si="7"/>
        <v/>
      </c>
      <c r="BB17" s="15" t="str">
        <f t="shared" si="7"/>
        <v/>
      </c>
      <c r="BC17" s="15" t="str">
        <f t="shared" si="8"/>
        <v/>
      </c>
      <c r="BD17" s="15" t="str">
        <f t="shared" si="9"/>
        <v/>
      </c>
      <c r="BE17" s="15" t="str">
        <f t="shared" si="10"/>
        <v/>
      </c>
      <c r="BF17" s="15" t="str">
        <f t="shared" si="11"/>
        <v/>
      </c>
      <c r="BG17" s="15" t="str">
        <f t="shared" si="12"/>
        <v/>
      </c>
      <c r="BH17" s="15" t="str">
        <f t="shared" si="29"/>
        <v/>
      </c>
      <c r="BI17" s="15" t="str">
        <f t="shared" si="30"/>
        <v/>
      </c>
      <c r="BJ17" s="15" t="str">
        <f t="shared" si="31"/>
        <v/>
      </c>
      <c r="BK17" s="15" t="str">
        <f t="shared" si="13"/>
        <v/>
      </c>
      <c r="BL17" s="15" t="str">
        <f t="shared" si="14"/>
        <v/>
      </c>
      <c r="BM17" s="15" t="str">
        <f t="shared" si="32"/>
        <v/>
      </c>
      <c r="BN17" s="15" t="str">
        <f t="shared" si="15"/>
        <v/>
      </c>
      <c r="BO17" s="15" t="str">
        <f t="shared" si="33"/>
        <v/>
      </c>
      <c r="BP17" s="15" t="str">
        <f t="shared" si="34"/>
        <v/>
      </c>
      <c r="BQ17" s="15" t="str">
        <f t="shared" si="16"/>
        <v/>
      </c>
      <c r="BR17" s="15" t="str">
        <f t="shared" si="35"/>
        <v/>
      </c>
      <c r="BS17" s="15" t="str">
        <f t="shared" si="36"/>
        <v/>
      </c>
      <c r="BT17" s="15" t="str">
        <f t="shared" si="17"/>
        <v/>
      </c>
      <c r="BU17" s="15" t="str">
        <f t="shared" si="37"/>
        <v/>
      </c>
      <c r="BV17" s="15" t="str">
        <f t="shared" si="38"/>
        <v/>
      </c>
      <c r="BW17" s="15" t="str">
        <f t="shared" si="18"/>
        <v/>
      </c>
      <c r="BX17" s="15" t="str">
        <f t="shared" si="39"/>
        <v/>
      </c>
      <c r="BY17" s="15" t="str">
        <f t="shared" si="40"/>
        <v/>
      </c>
      <c r="BZ17" s="15" t="str">
        <f t="shared" si="19"/>
        <v/>
      </c>
      <c r="CA17" s="15" t="str">
        <f t="shared" si="41"/>
        <v/>
      </c>
      <c r="CB17" s="15" t="str">
        <f t="shared" si="42"/>
        <v/>
      </c>
      <c r="CC17" s="15" t="str">
        <f t="shared" si="20"/>
        <v/>
      </c>
      <c r="CD17" s="15" t="str">
        <f t="shared" si="43"/>
        <v/>
      </c>
      <c r="CE17" s="15" t="str">
        <f t="shared" si="44"/>
        <v/>
      </c>
      <c r="CF17" s="15" t="str">
        <f t="shared" si="21"/>
        <v/>
      </c>
      <c r="CG17" s="15" t="str">
        <f t="shared" si="45"/>
        <v/>
      </c>
      <c r="CH17" s="15" t="str">
        <f t="shared" si="46"/>
        <v/>
      </c>
      <c r="CI17" s="15" t="str">
        <f t="shared" si="47"/>
        <v/>
      </c>
      <c r="CJ17" s="16" t="b">
        <f t="shared" si="48"/>
        <v>0</v>
      </c>
      <c r="CK17" s="16" t="b">
        <f t="shared" si="49"/>
        <v>0</v>
      </c>
      <c r="CL17" s="16" t="b">
        <f t="shared" si="50"/>
        <v>0</v>
      </c>
      <c r="CM17" s="16" t="b">
        <f t="shared" si="51"/>
        <v>0</v>
      </c>
      <c r="CN17" s="16" t="b">
        <f t="shared" si="52"/>
        <v>0</v>
      </c>
      <c r="CO17" s="16" t="b">
        <f t="shared" si="53"/>
        <v>0</v>
      </c>
      <c r="CP17" s="16" t="b">
        <f t="shared" si="54"/>
        <v>0</v>
      </c>
      <c r="CQ17" s="16" t="b">
        <f t="shared" si="55"/>
        <v>0</v>
      </c>
      <c r="CR17" s="16" t="b">
        <f t="shared" si="56"/>
        <v>0</v>
      </c>
      <c r="CS17" s="16" t="b">
        <f t="shared" si="57"/>
        <v>0</v>
      </c>
      <c r="CT17" s="16" t="b">
        <f t="shared" si="58"/>
        <v>0</v>
      </c>
      <c r="CU17" s="16" t="b">
        <f t="shared" si="59"/>
        <v>0</v>
      </c>
      <c r="CV17" s="16" t="b">
        <f t="shared" si="60"/>
        <v>0</v>
      </c>
      <c r="CW17" s="16" t="b">
        <f t="shared" si="61"/>
        <v>0</v>
      </c>
      <c r="CX17" s="16" t="b">
        <f t="shared" si="62"/>
        <v>0</v>
      </c>
      <c r="CY17" s="16" t="b">
        <f t="shared" si="63"/>
        <v>0</v>
      </c>
      <c r="CZ17" s="16" t="b">
        <f t="shared" si="64"/>
        <v>0</v>
      </c>
      <c r="DA17" s="16" t="b">
        <f t="shared" si="65"/>
        <v>0</v>
      </c>
      <c r="DB17" s="16" t="b">
        <f t="shared" si="66"/>
        <v>0</v>
      </c>
      <c r="DC17" s="16" t="b">
        <f t="shared" si="67"/>
        <v>0</v>
      </c>
      <c r="DD17" s="16" t="b">
        <f t="shared" si="68"/>
        <v>0</v>
      </c>
      <c r="DE17" s="16" t="b">
        <f t="shared" si="69"/>
        <v>0</v>
      </c>
      <c r="DF17" s="16" t="b">
        <f t="shared" si="70"/>
        <v>0</v>
      </c>
      <c r="DG17" s="16" t="b">
        <f t="shared" si="71"/>
        <v>0</v>
      </c>
      <c r="DI17" s="39"/>
      <c r="DJ17" s="39"/>
      <c r="DK17" s="39"/>
      <c r="DL17" s="53" t="str">
        <f t="shared" si="22"/>
        <v/>
      </c>
      <c r="DM17" s="53" t="str">
        <f t="shared" si="23"/>
        <v/>
      </c>
      <c r="DN17" s="53" t="str">
        <f t="shared" si="24"/>
        <v/>
      </c>
      <c r="DO17" s="53" t="str">
        <f t="shared" si="25"/>
        <v/>
      </c>
      <c r="DP17" s="53" t="str">
        <f t="shared" si="26"/>
        <v/>
      </c>
      <c r="DQ17" s="53" t="str">
        <f>IF(ISBLANK($D17),"",CHOOSE($D17,Certification!$C$32,Certification!$C$48,Certification!$C$64,Certification!$C$80,Certification!$C$96))</f>
        <v/>
      </c>
      <c r="DR17" s="53" t="str">
        <f>IF(ISBLANK($D17),"",CHOOSE($D17,Certification!$C$33,Certification!$C$49,Certification!$C$65,Certification!$C$81,Certification!$C$97))</f>
        <v/>
      </c>
      <c r="DS17" s="53" t="str">
        <f>IF(ISBLANK($D17),"",CHOOSE($D17,Certification!$C$34,Certification!$C$50,Certification!$C$66,Certification!$C$82,Certification!$C$98))</f>
        <v/>
      </c>
      <c r="DT17" s="53" t="str">
        <f>IF(ISBLANK($D17),"",CHOOSE($D17,Certification!$C$35,Certification!$C$51,Certification!$C$67,Certification!$C$83,Certification!$C$99))</f>
        <v/>
      </c>
      <c r="DU17" s="53" t="str">
        <f>IF(ISBLANK($D17),"",CHOOSE($D17,Certification!$C$36,Certification!$C$52,Certification!$C$68,Certification!$C$84,Certification!$C$100))</f>
        <v/>
      </c>
      <c r="DV17" s="53" t="str">
        <f>IF(ISBLANK($D17),"",CHOOSE($D17,Certification!$C$37,Certification!$C$53,Certification!$C$69,Certification!$C$85,Certification!$C$101))</f>
        <v/>
      </c>
      <c r="DW17" s="169" t="str">
        <f>IF(ISBLANK($D17),"",CHOOSE($D17,Certification!$G$39,Certification!$G$55,Certification!$G$71,Certification!$G$87,Certification!$G$103))</f>
        <v/>
      </c>
      <c r="DX17" s="169" t="str">
        <f>IF(ISBLANK($D17),"",CHOOSE($D17,Certification!$G$40,Certification!$G$56,Certification!$G$72,Certification!$G$88,Certification!$G$104))</f>
        <v/>
      </c>
      <c r="DY17" s="169" t="str">
        <f>IF(ISBLANK($D17),"",CHOOSE($D17,Certification!$G$41,Certification!$G$57,Certification!$G$73,Certification!$G$89,Certification!$G$105))</f>
        <v/>
      </c>
      <c r="DZ17" s="53" t="str">
        <f>IF(ISBLANK($D17),"",CHOOSE($D17,IF(ISBLANK(Certification!$C$43),"",Certification!$C$43),IF(ISBLANK(Certification!$C$59),"",Certification!$C$59),IF(ISBLANK(Certification!$C$75),"",Certification!$C$75),IF(ISBLANK(Certification!$C$91),"",Certification!$C$91),IF(ISBLANK(Certification!$C$107),"",Certification!$C$107)))</f>
        <v/>
      </c>
      <c r="EA17" s="53" t="str">
        <f>IF(ISBLANK($D17),"",CHOOSE($D17,IF(ISBLANK(Certification!$C$45),"",Certification!$C$45),IF(ISBLANK(Certification!$C$61),"",Certification!$C$61),IF(ISBLANK(Certification!$C$77),"",Certification!$C$77),IF(ISBLANK(Certification!$C$93),"",Certification!$C$93),IF(ISBLANK(Certification!$C$109),"",Certification!$C$109)))</f>
        <v/>
      </c>
      <c r="EC17" s="19" t="s">
        <v>8</v>
      </c>
    </row>
    <row r="18" spans="1:133" s="17" customFormat="1" ht="25.5" x14ac:dyDescent="0.2">
      <c r="A18" s="48">
        <v>8</v>
      </c>
      <c r="B18" s="49" t="str">
        <f t="shared" si="2"/>
        <v/>
      </c>
      <c r="C18" s="186"/>
      <c r="D18" s="26"/>
      <c r="E18" s="189"/>
      <c r="F18" s="189"/>
      <c r="G18" s="189"/>
      <c r="H18" s="189"/>
      <c r="I18" s="189"/>
      <c r="J18" s="27"/>
      <c r="K18" s="27"/>
      <c r="L18" s="27"/>
      <c r="M18" s="27"/>
      <c r="N18" s="43"/>
      <c r="O18" s="27"/>
      <c r="P18" s="43"/>
      <c r="Q18" s="27"/>
      <c r="R18" s="27"/>
      <c r="S18" s="27"/>
      <c r="T18" s="26"/>
      <c r="U18" s="26"/>
      <c r="V18" s="27"/>
      <c r="W18" s="26"/>
      <c r="X18" s="26"/>
      <c r="Y18" s="26"/>
      <c r="Z18" s="26"/>
      <c r="AA18" s="26"/>
      <c r="AB18" s="26"/>
      <c r="AC18" s="26"/>
      <c r="AD18" s="26"/>
      <c r="AE18" s="26"/>
      <c r="AF18" s="26"/>
      <c r="AG18" s="26"/>
      <c r="AH18" s="26"/>
      <c r="AI18" s="26"/>
      <c r="AJ18" s="26"/>
      <c r="AK18" s="26"/>
      <c r="AL18" s="26"/>
      <c r="AM18" s="26"/>
      <c r="AN18" s="26"/>
      <c r="AO18" s="26"/>
      <c r="AP18" s="26"/>
      <c r="AQ18" s="175"/>
      <c r="AR18" s="206"/>
      <c r="AS18" s="180"/>
      <c r="AT18" s="15" t="str">
        <f t="shared" si="3"/>
        <v/>
      </c>
      <c r="AU18" s="15" t="str">
        <f t="shared" si="4"/>
        <v/>
      </c>
      <c r="AV18" s="15" t="str">
        <f t="shared" si="5"/>
        <v/>
      </c>
      <c r="AW18" s="15" t="str">
        <f t="shared" si="6"/>
        <v/>
      </c>
      <c r="AX18" s="15" t="str">
        <f t="shared" si="27"/>
        <v/>
      </c>
      <c r="AY18" s="15" t="str">
        <f t="shared" si="27"/>
        <v/>
      </c>
      <c r="AZ18" s="15" t="str">
        <f t="shared" si="28"/>
        <v/>
      </c>
      <c r="BA18" s="15" t="str">
        <f t="shared" si="7"/>
        <v/>
      </c>
      <c r="BB18" s="15" t="str">
        <f t="shared" si="7"/>
        <v/>
      </c>
      <c r="BC18" s="15" t="str">
        <f t="shared" si="8"/>
        <v/>
      </c>
      <c r="BD18" s="15" t="str">
        <f t="shared" si="9"/>
        <v/>
      </c>
      <c r="BE18" s="15" t="str">
        <f t="shared" si="10"/>
        <v/>
      </c>
      <c r="BF18" s="15" t="str">
        <f t="shared" si="11"/>
        <v/>
      </c>
      <c r="BG18" s="15" t="str">
        <f t="shared" si="12"/>
        <v/>
      </c>
      <c r="BH18" s="15" t="str">
        <f t="shared" si="29"/>
        <v/>
      </c>
      <c r="BI18" s="15" t="str">
        <f t="shared" si="30"/>
        <v/>
      </c>
      <c r="BJ18" s="15" t="str">
        <f t="shared" si="31"/>
        <v/>
      </c>
      <c r="BK18" s="15" t="str">
        <f t="shared" si="13"/>
        <v/>
      </c>
      <c r="BL18" s="15" t="str">
        <f t="shared" si="14"/>
        <v/>
      </c>
      <c r="BM18" s="15" t="str">
        <f t="shared" si="32"/>
        <v/>
      </c>
      <c r="BN18" s="15" t="str">
        <f t="shared" si="15"/>
        <v/>
      </c>
      <c r="BO18" s="15" t="str">
        <f t="shared" si="33"/>
        <v/>
      </c>
      <c r="BP18" s="15" t="str">
        <f t="shared" si="34"/>
        <v/>
      </c>
      <c r="BQ18" s="15" t="str">
        <f t="shared" si="16"/>
        <v/>
      </c>
      <c r="BR18" s="15" t="str">
        <f t="shared" si="35"/>
        <v/>
      </c>
      <c r="BS18" s="15" t="str">
        <f t="shared" si="36"/>
        <v/>
      </c>
      <c r="BT18" s="15" t="str">
        <f t="shared" si="17"/>
        <v/>
      </c>
      <c r="BU18" s="15" t="str">
        <f t="shared" si="37"/>
        <v/>
      </c>
      <c r="BV18" s="15" t="str">
        <f t="shared" si="38"/>
        <v/>
      </c>
      <c r="BW18" s="15" t="str">
        <f t="shared" si="18"/>
        <v/>
      </c>
      <c r="BX18" s="15" t="str">
        <f t="shared" si="39"/>
        <v/>
      </c>
      <c r="BY18" s="15" t="str">
        <f t="shared" si="40"/>
        <v/>
      </c>
      <c r="BZ18" s="15" t="str">
        <f t="shared" si="19"/>
        <v/>
      </c>
      <c r="CA18" s="15" t="str">
        <f t="shared" si="41"/>
        <v/>
      </c>
      <c r="CB18" s="15" t="str">
        <f t="shared" si="42"/>
        <v/>
      </c>
      <c r="CC18" s="15" t="str">
        <f t="shared" si="20"/>
        <v/>
      </c>
      <c r="CD18" s="15" t="str">
        <f t="shared" si="43"/>
        <v/>
      </c>
      <c r="CE18" s="15" t="str">
        <f t="shared" si="44"/>
        <v/>
      </c>
      <c r="CF18" s="15" t="str">
        <f t="shared" si="21"/>
        <v/>
      </c>
      <c r="CG18" s="15" t="str">
        <f t="shared" si="45"/>
        <v/>
      </c>
      <c r="CH18" s="15" t="str">
        <f t="shared" si="46"/>
        <v/>
      </c>
      <c r="CI18" s="15" t="str">
        <f t="shared" si="47"/>
        <v/>
      </c>
      <c r="CJ18" s="16" t="b">
        <f t="shared" si="48"/>
        <v>0</v>
      </c>
      <c r="CK18" s="16" t="b">
        <f t="shared" si="49"/>
        <v>0</v>
      </c>
      <c r="CL18" s="16" t="b">
        <f t="shared" si="50"/>
        <v>0</v>
      </c>
      <c r="CM18" s="16" t="b">
        <f t="shared" si="51"/>
        <v>0</v>
      </c>
      <c r="CN18" s="16" t="b">
        <f t="shared" si="52"/>
        <v>0</v>
      </c>
      <c r="CO18" s="16" t="b">
        <f t="shared" si="53"/>
        <v>0</v>
      </c>
      <c r="CP18" s="16" t="b">
        <f t="shared" si="54"/>
        <v>0</v>
      </c>
      <c r="CQ18" s="16" t="b">
        <f t="shared" si="55"/>
        <v>0</v>
      </c>
      <c r="CR18" s="16" t="b">
        <f t="shared" si="56"/>
        <v>0</v>
      </c>
      <c r="CS18" s="16" t="b">
        <f t="shared" si="57"/>
        <v>0</v>
      </c>
      <c r="CT18" s="16" t="b">
        <f t="shared" si="58"/>
        <v>0</v>
      </c>
      <c r="CU18" s="16" t="b">
        <f t="shared" si="59"/>
        <v>0</v>
      </c>
      <c r="CV18" s="16" t="b">
        <f t="shared" si="60"/>
        <v>0</v>
      </c>
      <c r="CW18" s="16" t="b">
        <f t="shared" si="61"/>
        <v>0</v>
      </c>
      <c r="CX18" s="16" t="b">
        <f t="shared" si="62"/>
        <v>0</v>
      </c>
      <c r="CY18" s="16" t="b">
        <f t="shared" si="63"/>
        <v>0</v>
      </c>
      <c r="CZ18" s="16" t="b">
        <f t="shared" si="64"/>
        <v>0</v>
      </c>
      <c r="DA18" s="16" t="b">
        <f t="shared" si="65"/>
        <v>0</v>
      </c>
      <c r="DB18" s="16" t="b">
        <f t="shared" si="66"/>
        <v>0</v>
      </c>
      <c r="DC18" s="16" t="b">
        <f t="shared" si="67"/>
        <v>0</v>
      </c>
      <c r="DD18" s="16" t="b">
        <f t="shared" si="68"/>
        <v>0</v>
      </c>
      <c r="DE18" s="16" t="b">
        <f t="shared" si="69"/>
        <v>0</v>
      </c>
      <c r="DF18" s="16" t="b">
        <f t="shared" si="70"/>
        <v>0</v>
      </c>
      <c r="DG18" s="16" t="b">
        <f t="shared" si="71"/>
        <v>0</v>
      </c>
      <c r="DI18" s="39"/>
      <c r="DJ18" s="39"/>
      <c r="DK18" s="39"/>
      <c r="DL18" s="53" t="str">
        <f t="shared" si="22"/>
        <v/>
      </c>
      <c r="DM18" s="53" t="str">
        <f t="shared" si="23"/>
        <v/>
      </c>
      <c r="DN18" s="53" t="str">
        <f t="shared" si="24"/>
        <v/>
      </c>
      <c r="DO18" s="53" t="str">
        <f t="shared" si="25"/>
        <v/>
      </c>
      <c r="DP18" s="53" t="str">
        <f t="shared" si="26"/>
        <v/>
      </c>
      <c r="DQ18" s="53" t="str">
        <f>IF(ISBLANK($D18),"",CHOOSE($D18,Certification!$C$32,Certification!$C$48,Certification!$C$64,Certification!$C$80,Certification!$C$96))</f>
        <v/>
      </c>
      <c r="DR18" s="53" t="str">
        <f>IF(ISBLANK($D18),"",CHOOSE($D18,Certification!$C$33,Certification!$C$49,Certification!$C$65,Certification!$C$81,Certification!$C$97))</f>
        <v/>
      </c>
      <c r="DS18" s="53" t="str">
        <f>IF(ISBLANK($D18),"",CHOOSE($D18,Certification!$C$34,Certification!$C$50,Certification!$C$66,Certification!$C$82,Certification!$C$98))</f>
        <v/>
      </c>
      <c r="DT18" s="53" t="str">
        <f>IF(ISBLANK($D18),"",CHOOSE($D18,Certification!$C$35,Certification!$C$51,Certification!$C$67,Certification!$C$83,Certification!$C$99))</f>
        <v/>
      </c>
      <c r="DU18" s="53" t="str">
        <f>IF(ISBLANK($D18),"",CHOOSE($D18,Certification!$C$36,Certification!$C$52,Certification!$C$68,Certification!$C$84,Certification!$C$100))</f>
        <v/>
      </c>
      <c r="DV18" s="53" t="str">
        <f>IF(ISBLANK($D18),"",CHOOSE($D18,Certification!$C$37,Certification!$C$53,Certification!$C$69,Certification!$C$85,Certification!$C$101))</f>
        <v/>
      </c>
      <c r="DW18" s="169" t="str">
        <f>IF(ISBLANK($D18),"",CHOOSE($D18,Certification!$G$39,Certification!$G$55,Certification!$G$71,Certification!$G$87,Certification!$G$103))</f>
        <v/>
      </c>
      <c r="DX18" s="169" t="str">
        <f>IF(ISBLANK($D18),"",CHOOSE($D18,Certification!$G$40,Certification!$G$56,Certification!$G$72,Certification!$G$88,Certification!$G$104))</f>
        <v/>
      </c>
      <c r="DY18" s="169" t="str">
        <f>IF(ISBLANK($D18),"",CHOOSE($D18,Certification!$G$41,Certification!$G$57,Certification!$G$73,Certification!$G$89,Certification!$G$105))</f>
        <v/>
      </c>
      <c r="DZ18" s="53" t="str">
        <f>IF(ISBLANK($D18),"",CHOOSE($D18,IF(ISBLANK(Certification!$C$43),"",Certification!$C$43),IF(ISBLANK(Certification!$C$59),"",Certification!$C$59),IF(ISBLANK(Certification!$C$75),"",Certification!$C$75),IF(ISBLANK(Certification!$C$91),"",Certification!$C$91),IF(ISBLANK(Certification!$C$107),"",Certification!$C$107)))</f>
        <v/>
      </c>
      <c r="EA18" s="53" t="str">
        <f>IF(ISBLANK($D18),"",CHOOSE($D18,IF(ISBLANK(Certification!$C$45),"",Certification!$C$45),IF(ISBLANK(Certification!$C$61),"",Certification!$C$61),IF(ISBLANK(Certification!$C$77),"",Certification!$C$77),IF(ISBLANK(Certification!$C$93),"",Certification!$C$93),IF(ISBLANK(Certification!$C$109),"",Certification!$C$109)))</f>
        <v/>
      </c>
      <c r="EC18" s="19" t="s">
        <v>8</v>
      </c>
    </row>
    <row r="19" spans="1:133" s="17" customFormat="1" ht="25.5" x14ac:dyDescent="0.2">
      <c r="A19" s="48">
        <v>9</v>
      </c>
      <c r="B19" s="49" t="str">
        <f t="shared" si="2"/>
        <v/>
      </c>
      <c r="C19" s="186"/>
      <c r="D19" s="26"/>
      <c r="E19" s="189"/>
      <c r="F19" s="189"/>
      <c r="G19" s="189"/>
      <c r="H19" s="189"/>
      <c r="I19" s="189"/>
      <c r="J19" s="27"/>
      <c r="K19" s="27"/>
      <c r="L19" s="27"/>
      <c r="M19" s="27"/>
      <c r="N19" s="43"/>
      <c r="O19" s="27"/>
      <c r="P19" s="43"/>
      <c r="Q19" s="27"/>
      <c r="R19" s="27"/>
      <c r="S19" s="27"/>
      <c r="T19" s="26"/>
      <c r="U19" s="26"/>
      <c r="V19" s="27"/>
      <c r="W19" s="26"/>
      <c r="X19" s="26"/>
      <c r="Y19" s="26"/>
      <c r="Z19" s="26"/>
      <c r="AA19" s="26"/>
      <c r="AB19" s="26"/>
      <c r="AC19" s="26"/>
      <c r="AD19" s="26"/>
      <c r="AE19" s="26"/>
      <c r="AF19" s="26"/>
      <c r="AG19" s="26"/>
      <c r="AH19" s="26"/>
      <c r="AI19" s="26"/>
      <c r="AJ19" s="26"/>
      <c r="AK19" s="26"/>
      <c r="AL19" s="26"/>
      <c r="AM19" s="26"/>
      <c r="AN19" s="26"/>
      <c r="AO19" s="26"/>
      <c r="AP19" s="26"/>
      <c r="AQ19" s="175"/>
      <c r="AR19" s="206"/>
      <c r="AS19" s="180"/>
      <c r="AT19" s="15" t="str">
        <f t="shared" si="3"/>
        <v/>
      </c>
      <c r="AU19" s="15" t="str">
        <f t="shared" si="4"/>
        <v/>
      </c>
      <c r="AV19" s="15" t="str">
        <f t="shared" si="5"/>
        <v/>
      </c>
      <c r="AW19" s="15" t="str">
        <f t="shared" si="6"/>
        <v/>
      </c>
      <c r="AX19" s="15" t="str">
        <f t="shared" si="27"/>
        <v/>
      </c>
      <c r="AY19" s="15" t="str">
        <f t="shared" si="27"/>
        <v/>
      </c>
      <c r="AZ19" s="15" t="str">
        <f t="shared" si="28"/>
        <v/>
      </c>
      <c r="BA19" s="15" t="str">
        <f t="shared" si="7"/>
        <v/>
      </c>
      <c r="BB19" s="15" t="str">
        <f t="shared" si="7"/>
        <v/>
      </c>
      <c r="BC19" s="15" t="str">
        <f t="shared" si="8"/>
        <v/>
      </c>
      <c r="BD19" s="15" t="str">
        <f t="shared" si="9"/>
        <v/>
      </c>
      <c r="BE19" s="15" t="str">
        <f t="shared" si="10"/>
        <v/>
      </c>
      <c r="BF19" s="15" t="str">
        <f t="shared" si="11"/>
        <v/>
      </c>
      <c r="BG19" s="15" t="str">
        <f t="shared" si="12"/>
        <v/>
      </c>
      <c r="BH19" s="15" t="str">
        <f t="shared" si="29"/>
        <v/>
      </c>
      <c r="BI19" s="15" t="str">
        <f t="shared" si="30"/>
        <v/>
      </c>
      <c r="BJ19" s="15" t="str">
        <f t="shared" si="31"/>
        <v/>
      </c>
      <c r="BK19" s="15" t="str">
        <f t="shared" si="13"/>
        <v/>
      </c>
      <c r="BL19" s="15" t="str">
        <f t="shared" si="14"/>
        <v/>
      </c>
      <c r="BM19" s="15" t="str">
        <f t="shared" si="32"/>
        <v/>
      </c>
      <c r="BN19" s="15" t="str">
        <f t="shared" si="15"/>
        <v/>
      </c>
      <c r="BO19" s="15" t="str">
        <f t="shared" si="33"/>
        <v/>
      </c>
      <c r="BP19" s="15" t="str">
        <f t="shared" si="34"/>
        <v/>
      </c>
      <c r="BQ19" s="15" t="str">
        <f t="shared" si="16"/>
        <v/>
      </c>
      <c r="BR19" s="15" t="str">
        <f t="shared" si="35"/>
        <v/>
      </c>
      <c r="BS19" s="15" t="str">
        <f t="shared" si="36"/>
        <v/>
      </c>
      <c r="BT19" s="15" t="str">
        <f t="shared" si="17"/>
        <v/>
      </c>
      <c r="BU19" s="15" t="str">
        <f t="shared" si="37"/>
        <v/>
      </c>
      <c r="BV19" s="15" t="str">
        <f t="shared" si="38"/>
        <v/>
      </c>
      <c r="BW19" s="15" t="str">
        <f t="shared" si="18"/>
        <v/>
      </c>
      <c r="BX19" s="15" t="str">
        <f t="shared" si="39"/>
        <v/>
      </c>
      <c r="BY19" s="15" t="str">
        <f t="shared" si="40"/>
        <v/>
      </c>
      <c r="BZ19" s="15" t="str">
        <f t="shared" si="19"/>
        <v/>
      </c>
      <c r="CA19" s="15" t="str">
        <f t="shared" si="41"/>
        <v/>
      </c>
      <c r="CB19" s="15" t="str">
        <f t="shared" si="42"/>
        <v/>
      </c>
      <c r="CC19" s="15" t="str">
        <f t="shared" si="20"/>
        <v/>
      </c>
      <c r="CD19" s="15" t="str">
        <f t="shared" si="43"/>
        <v/>
      </c>
      <c r="CE19" s="15" t="str">
        <f t="shared" si="44"/>
        <v/>
      </c>
      <c r="CF19" s="15" t="str">
        <f t="shared" si="21"/>
        <v/>
      </c>
      <c r="CG19" s="15" t="str">
        <f t="shared" si="45"/>
        <v/>
      </c>
      <c r="CH19" s="15" t="str">
        <f t="shared" si="46"/>
        <v/>
      </c>
      <c r="CI19" s="15" t="str">
        <f t="shared" si="47"/>
        <v/>
      </c>
      <c r="CJ19" s="16" t="b">
        <f t="shared" si="48"/>
        <v>0</v>
      </c>
      <c r="CK19" s="16" t="b">
        <f t="shared" si="49"/>
        <v>0</v>
      </c>
      <c r="CL19" s="16" t="b">
        <f t="shared" si="50"/>
        <v>0</v>
      </c>
      <c r="CM19" s="16" t="b">
        <f t="shared" si="51"/>
        <v>0</v>
      </c>
      <c r="CN19" s="16" t="b">
        <f t="shared" si="52"/>
        <v>0</v>
      </c>
      <c r="CO19" s="16" t="b">
        <f t="shared" si="53"/>
        <v>0</v>
      </c>
      <c r="CP19" s="16" t="b">
        <f t="shared" si="54"/>
        <v>0</v>
      </c>
      <c r="CQ19" s="16" t="b">
        <f t="shared" si="55"/>
        <v>0</v>
      </c>
      <c r="CR19" s="16" t="b">
        <f t="shared" si="56"/>
        <v>0</v>
      </c>
      <c r="CS19" s="16" t="b">
        <f t="shared" si="57"/>
        <v>0</v>
      </c>
      <c r="CT19" s="16" t="b">
        <f t="shared" si="58"/>
        <v>0</v>
      </c>
      <c r="CU19" s="16" t="b">
        <f t="shared" si="59"/>
        <v>0</v>
      </c>
      <c r="CV19" s="16" t="b">
        <f t="shared" si="60"/>
        <v>0</v>
      </c>
      <c r="CW19" s="16" t="b">
        <f t="shared" si="61"/>
        <v>0</v>
      </c>
      <c r="CX19" s="16" t="b">
        <f t="shared" si="62"/>
        <v>0</v>
      </c>
      <c r="CY19" s="16" t="b">
        <f t="shared" si="63"/>
        <v>0</v>
      </c>
      <c r="CZ19" s="16" t="b">
        <f t="shared" si="64"/>
        <v>0</v>
      </c>
      <c r="DA19" s="16" t="b">
        <f t="shared" si="65"/>
        <v>0</v>
      </c>
      <c r="DB19" s="16" t="b">
        <f t="shared" si="66"/>
        <v>0</v>
      </c>
      <c r="DC19" s="16" t="b">
        <f t="shared" si="67"/>
        <v>0</v>
      </c>
      <c r="DD19" s="16" t="b">
        <f t="shared" si="68"/>
        <v>0</v>
      </c>
      <c r="DE19" s="16" t="b">
        <f t="shared" si="69"/>
        <v>0</v>
      </c>
      <c r="DF19" s="16" t="b">
        <f t="shared" si="70"/>
        <v>0</v>
      </c>
      <c r="DG19" s="16" t="b">
        <f t="shared" si="71"/>
        <v>0</v>
      </c>
      <c r="DI19" s="39"/>
      <c r="DJ19" s="39"/>
      <c r="DK19" s="39"/>
      <c r="DL19" s="53" t="str">
        <f t="shared" si="22"/>
        <v/>
      </c>
      <c r="DM19" s="53" t="str">
        <f t="shared" si="23"/>
        <v/>
      </c>
      <c r="DN19" s="53" t="str">
        <f t="shared" si="24"/>
        <v/>
      </c>
      <c r="DO19" s="53" t="str">
        <f t="shared" si="25"/>
        <v/>
      </c>
      <c r="DP19" s="53" t="str">
        <f t="shared" si="26"/>
        <v/>
      </c>
      <c r="DQ19" s="53" t="str">
        <f>IF(ISBLANK($D19),"",CHOOSE($D19,Certification!$C$32,Certification!$C$48,Certification!$C$64,Certification!$C$80,Certification!$C$96))</f>
        <v/>
      </c>
      <c r="DR19" s="53" t="str">
        <f>IF(ISBLANK($D19),"",CHOOSE($D19,Certification!$C$33,Certification!$C$49,Certification!$C$65,Certification!$C$81,Certification!$C$97))</f>
        <v/>
      </c>
      <c r="DS19" s="53" t="str">
        <f>IF(ISBLANK($D19),"",CHOOSE($D19,Certification!$C$34,Certification!$C$50,Certification!$C$66,Certification!$C$82,Certification!$C$98))</f>
        <v/>
      </c>
      <c r="DT19" s="53" t="str">
        <f>IF(ISBLANK($D19),"",CHOOSE($D19,Certification!$C$35,Certification!$C$51,Certification!$C$67,Certification!$C$83,Certification!$C$99))</f>
        <v/>
      </c>
      <c r="DU19" s="53" t="str">
        <f>IF(ISBLANK($D19),"",CHOOSE($D19,Certification!$C$36,Certification!$C$52,Certification!$C$68,Certification!$C$84,Certification!$C$100))</f>
        <v/>
      </c>
      <c r="DV19" s="53" t="str">
        <f>IF(ISBLANK($D19),"",CHOOSE($D19,Certification!$C$37,Certification!$C$53,Certification!$C$69,Certification!$C$85,Certification!$C$101))</f>
        <v/>
      </c>
      <c r="DW19" s="169" t="str">
        <f>IF(ISBLANK($D19),"",CHOOSE($D19,Certification!$G$39,Certification!$G$55,Certification!$G$71,Certification!$G$87,Certification!$G$103))</f>
        <v/>
      </c>
      <c r="DX19" s="169" t="str">
        <f>IF(ISBLANK($D19),"",CHOOSE($D19,Certification!$G$40,Certification!$G$56,Certification!$G$72,Certification!$G$88,Certification!$G$104))</f>
        <v/>
      </c>
      <c r="DY19" s="169" t="str">
        <f>IF(ISBLANK($D19),"",CHOOSE($D19,Certification!$G$41,Certification!$G$57,Certification!$G$73,Certification!$G$89,Certification!$G$105))</f>
        <v/>
      </c>
      <c r="DZ19" s="53" t="str">
        <f>IF(ISBLANK($D19),"",CHOOSE($D19,IF(ISBLANK(Certification!$C$43),"",Certification!$C$43),IF(ISBLANK(Certification!$C$59),"",Certification!$C$59),IF(ISBLANK(Certification!$C$75),"",Certification!$C$75),IF(ISBLANK(Certification!$C$91),"",Certification!$C$91),IF(ISBLANK(Certification!$C$107),"",Certification!$C$107)))</f>
        <v/>
      </c>
      <c r="EA19" s="53" t="str">
        <f>IF(ISBLANK($D19),"",CHOOSE($D19,IF(ISBLANK(Certification!$C$45),"",Certification!$C$45),IF(ISBLANK(Certification!$C$61),"",Certification!$C$61),IF(ISBLANK(Certification!$C$77),"",Certification!$C$77),IF(ISBLANK(Certification!$C$93),"",Certification!$C$93),IF(ISBLANK(Certification!$C$109),"",Certification!$C$109)))</f>
        <v/>
      </c>
      <c r="EC19" s="19" t="s">
        <v>8</v>
      </c>
    </row>
    <row r="20" spans="1:133" s="17" customFormat="1" ht="25.5" x14ac:dyDescent="0.2">
      <c r="A20" s="48">
        <v>10</v>
      </c>
      <c r="B20" s="49" t="str">
        <f t="shared" si="2"/>
        <v/>
      </c>
      <c r="C20" s="186"/>
      <c r="D20" s="26"/>
      <c r="E20" s="189"/>
      <c r="F20" s="189"/>
      <c r="G20" s="189"/>
      <c r="H20" s="189"/>
      <c r="I20" s="189"/>
      <c r="J20" s="27"/>
      <c r="K20" s="27"/>
      <c r="L20" s="27"/>
      <c r="M20" s="27"/>
      <c r="N20" s="43"/>
      <c r="O20" s="27"/>
      <c r="P20" s="43"/>
      <c r="Q20" s="27"/>
      <c r="R20" s="27"/>
      <c r="S20" s="27"/>
      <c r="T20" s="26"/>
      <c r="U20" s="26"/>
      <c r="V20" s="27"/>
      <c r="W20" s="26"/>
      <c r="X20" s="26"/>
      <c r="Y20" s="26"/>
      <c r="Z20" s="26"/>
      <c r="AA20" s="26"/>
      <c r="AB20" s="26"/>
      <c r="AC20" s="26"/>
      <c r="AD20" s="26"/>
      <c r="AE20" s="26"/>
      <c r="AF20" s="26"/>
      <c r="AG20" s="26"/>
      <c r="AH20" s="26"/>
      <c r="AI20" s="26"/>
      <c r="AJ20" s="26"/>
      <c r="AK20" s="26"/>
      <c r="AL20" s="26"/>
      <c r="AM20" s="26"/>
      <c r="AN20" s="26"/>
      <c r="AO20" s="26"/>
      <c r="AP20" s="26"/>
      <c r="AQ20" s="175"/>
      <c r="AR20" s="206"/>
      <c r="AS20" s="180"/>
      <c r="AT20" s="15" t="str">
        <f t="shared" si="3"/>
        <v/>
      </c>
      <c r="AU20" s="15" t="str">
        <f t="shared" si="4"/>
        <v/>
      </c>
      <c r="AV20" s="15" t="str">
        <f t="shared" si="5"/>
        <v/>
      </c>
      <c r="AW20" s="15" t="str">
        <f t="shared" si="6"/>
        <v/>
      </c>
      <c r="AX20" s="15" t="str">
        <f t="shared" si="27"/>
        <v/>
      </c>
      <c r="AY20" s="15" t="str">
        <f t="shared" si="27"/>
        <v/>
      </c>
      <c r="AZ20" s="15" t="str">
        <f t="shared" si="28"/>
        <v/>
      </c>
      <c r="BA20" s="15" t="str">
        <f t="shared" si="7"/>
        <v/>
      </c>
      <c r="BB20" s="15" t="str">
        <f t="shared" si="7"/>
        <v/>
      </c>
      <c r="BC20" s="15" t="str">
        <f t="shared" si="8"/>
        <v/>
      </c>
      <c r="BD20" s="15" t="str">
        <f t="shared" si="9"/>
        <v/>
      </c>
      <c r="BE20" s="15" t="str">
        <f t="shared" si="10"/>
        <v/>
      </c>
      <c r="BF20" s="15" t="str">
        <f t="shared" si="11"/>
        <v/>
      </c>
      <c r="BG20" s="15" t="str">
        <f t="shared" si="12"/>
        <v/>
      </c>
      <c r="BH20" s="15" t="str">
        <f t="shared" si="29"/>
        <v/>
      </c>
      <c r="BI20" s="15" t="str">
        <f t="shared" si="30"/>
        <v/>
      </c>
      <c r="BJ20" s="15" t="str">
        <f t="shared" si="31"/>
        <v/>
      </c>
      <c r="BK20" s="15" t="str">
        <f t="shared" si="13"/>
        <v/>
      </c>
      <c r="BL20" s="15" t="str">
        <f t="shared" si="14"/>
        <v/>
      </c>
      <c r="BM20" s="15" t="str">
        <f t="shared" si="32"/>
        <v/>
      </c>
      <c r="BN20" s="15" t="str">
        <f t="shared" si="15"/>
        <v/>
      </c>
      <c r="BO20" s="15" t="str">
        <f t="shared" si="33"/>
        <v/>
      </c>
      <c r="BP20" s="15" t="str">
        <f t="shared" si="34"/>
        <v/>
      </c>
      <c r="BQ20" s="15" t="str">
        <f t="shared" si="16"/>
        <v/>
      </c>
      <c r="BR20" s="15" t="str">
        <f t="shared" si="35"/>
        <v/>
      </c>
      <c r="BS20" s="15" t="str">
        <f t="shared" si="36"/>
        <v/>
      </c>
      <c r="BT20" s="15" t="str">
        <f t="shared" si="17"/>
        <v/>
      </c>
      <c r="BU20" s="15" t="str">
        <f t="shared" si="37"/>
        <v/>
      </c>
      <c r="BV20" s="15" t="str">
        <f t="shared" si="38"/>
        <v/>
      </c>
      <c r="BW20" s="15" t="str">
        <f t="shared" si="18"/>
        <v/>
      </c>
      <c r="BX20" s="15" t="str">
        <f t="shared" si="39"/>
        <v/>
      </c>
      <c r="BY20" s="15" t="str">
        <f t="shared" si="40"/>
        <v/>
      </c>
      <c r="BZ20" s="15" t="str">
        <f t="shared" si="19"/>
        <v/>
      </c>
      <c r="CA20" s="15" t="str">
        <f t="shared" si="41"/>
        <v/>
      </c>
      <c r="CB20" s="15" t="str">
        <f t="shared" si="42"/>
        <v/>
      </c>
      <c r="CC20" s="15" t="str">
        <f t="shared" si="20"/>
        <v/>
      </c>
      <c r="CD20" s="15" t="str">
        <f t="shared" si="43"/>
        <v/>
      </c>
      <c r="CE20" s="15" t="str">
        <f t="shared" si="44"/>
        <v/>
      </c>
      <c r="CF20" s="15" t="str">
        <f t="shared" si="21"/>
        <v/>
      </c>
      <c r="CG20" s="15" t="str">
        <f t="shared" si="45"/>
        <v/>
      </c>
      <c r="CH20" s="15" t="str">
        <f t="shared" si="46"/>
        <v/>
      </c>
      <c r="CI20" s="15" t="str">
        <f t="shared" si="47"/>
        <v/>
      </c>
      <c r="CJ20" s="16" t="b">
        <f t="shared" si="48"/>
        <v>0</v>
      </c>
      <c r="CK20" s="16" t="b">
        <f t="shared" si="49"/>
        <v>0</v>
      </c>
      <c r="CL20" s="16" t="b">
        <f t="shared" si="50"/>
        <v>0</v>
      </c>
      <c r="CM20" s="16" t="b">
        <f t="shared" si="51"/>
        <v>0</v>
      </c>
      <c r="CN20" s="16" t="b">
        <f t="shared" si="52"/>
        <v>0</v>
      </c>
      <c r="CO20" s="16" t="b">
        <f t="shared" si="53"/>
        <v>0</v>
      </c>
      <c r="CP20" s="16" t="b">
        <f t="shared" si="54"/>
        <v>0</v>
      </c>
      <c r="CQ20" s="16" t="b">
        <f t="shared" si="55"/>
        <v>0</v>
      </c>
      <c r="CR20" s="16" t="b">
        <f t="shared" si="56"/>
        <v>0</v>
      </c>
      <c r="CS20" s="16" t="b">
        <f t="shared" si="57"/>
        <v>0</v>
      </c>
      <c r="CT20" s="16" t="b">
        <f t="shared" si="58"/>
        <v>0</v>
      </c>
      <c r="CU20" s="16" t="b">
        <f t="shared" si="59"/>
        <v>0</v>
      </c>
      <c r="CV20" s="16" t="b">
        <f t="shared" si="60"/>
        <v>0</v>
      </c>
      <c r="CW20" s="16" t="b">
        <f t="shared" si="61"/>
        <v>0</v>
      </c>
      <c r="CX20" s="16" t="b">
        <f t="shared" si="62"/>
        <v>0</v>
      </c>
      <c r="CY20" s="16" t="b">
        <f t="shared" si="63"/>
        <v>0</v>
      </c>
      <c r="CZ20" s="16" t="b">
        <f t="shared" si="64"/>
        <v>0</v>
      </c>
      <c r="DA20" s="16" t="b">
        <f t="shared" si="65"/>
        <v>0</v>
      </c>
      <c r="DB20" s="16" t="b">
        <f t="shared" si="66"/>
        <v>0</v>
      </c>
      <c r="DC20" s="16" t="b">
        <f t="shared" si="67"/>
        <v>0</v>
      </c>
      <c r="DD20" s="16" t="b">
        <f t="shared" si="68"/>
        <v>0</v>
      </c>
      <c r="DE20" s="16" t="b">
        <f t="shared" si="69"/>
        <v>0</v>
      </c>
      <c r="DF20" s="16" t="b">
        <f t="shared" si="70"/>
        <v>0</v>
      </c>
      <c r="DG20" s="16" t="b">
        <f t="shared" si="71"/>
        <v>0</v>
      </c>
      <c r="DI20" s="39"/>
      <c r="DJ20" s="39"/>
      <c r="DK20" s="39"/>
      <c r="DL20" s="53" t="str">
        <f t="shared" si="22"/>
        <v/>
      </c>
      <c r="DM20" s="53" t="str">
        <f t="shared" si="23"/>
        <v/>
      </c>
      <c r="DN20" s="53" t="str">
        <f t="shared" si="24"/>
        <v/>
      </c>
      <c r="DO20" s="53" t="str">
        <f t="shared" si="25"/>
        <v/>
      </c>
      <c r="DP20" s="53" t="str">
        <f t="shared" si="26"/>
        <v/>
      </c>
      <c r="DQ20" s="53" t="str">
        <f>IF(ISBLANK($D20),"",CHOOSE($D20,Certification!$C$32,Certification!$C$48,Certification!$C$64,Certification!$C$80,Certification!$C$96))</f>
        <v/>
      </c>
      <c r="DR20" s="53" t="str">
        <f>IF(ISBLANK($D20),"",CHOOSE($D20,Certification!$C$33,Certification!$C$49,Certification!$C$65,Certification!$C$81,Certification!$C$97))</f>
        <v/>
      </c>
      <c r="DS20" s="53" t="str">
        <f>IF(ISBLANK($D20),"",CHOOSE($D20,Certification!$C$34,Certification!$C$50,Certification!$C$66,Certification!$C$82,Certification!$C$98))</f>
        <v/>
      </c>
      <c r="DT20" s="53" t="str">
        <f>IF(ISBLANK($D20),"",CHOOSE($D20,Certification!$C$35,Certification!$C$51,Certification!$C$67,Certification!$C$83,Certification!$C$99))</f>
        <v/>
      </c>
      <c r="DU20" s="53" t="str">
        <f>IF(ISBLANK($D20),"",CHOOSE($D20,Certification!$C$36,Certification!$C$52,Certification!$C$68,Certification!$C$84,Certification!$C$100))</f>
        <v/>
      </c>
      <c r="DV20" s="53" t="str">
        <f>IF(ISBLANK($D20),"",CHOOSE($D20,Certification!$C$37,Certification!$C$53,Certification!$C$69,Certification!$C$85,Certification!$C$101))</f>
        <v/>
      </c>
      <c r="DW20" s="169" t="str">
        <f>IF(ISBLANK($D20),"",CHOOSE($D20,Certification!$G$39,Certification!$G$55,Certification!$G$71,Certification!$G$87,Certification!$G$103))</f>
        <v/>
      </c>
      <c r="DX20" s="169" t="str">
        <f>IF(ISBLANK($D20),"",CHOOSE($D20,Certification!$G$40,Certification!$G$56,Certification!$G$72,Certification!$G$88,Certification!$G$104))</f>
        <v/>
      </c>
      <c r="DY20" s="169" t="str">
        <f>IF(ISBLANK($D20),"",CHOOSE($D20,Certification!$G$41,Certification!$G$57,Certification!$G$73,Certification!$G$89,Certification!$G$105))</f>
        <v/>
      </c>
      <c r="DZ20" s="53" t="str">
        <f>IF(ISBLANK($D20),"",CHOOSE($D20,IF(ISBLANK(Certification!$C$43),"",Certification!$C$43),IF(ISBLANK(Certification!$C$59),"",Certification!$C$59),IF(ISBLANK(Certification!$C$75),"",Certification!$C$75),IF(ISBLANK(Certification!$C$91),"",Certification!$C$91),IF(ISBLANK(Certification!$C$107),"",Certification!$C$107)))</f>
        <v/>
      </c>
      <c r="EA20" s="53" t="str">
        <f>IF(ISBLANK($D20),"",CHOOSE($D20,IF(ISBLANK(Certification!$C$45),"",Certification!$C$45),IF(ISBLANK(Certification!$C$61),"",Certification!$C$61),IF(ISBLANK(Certification!$C$77),"",Certification!$C$77),IF(ISBLANK(Certification!$C$93),"",Certification!$C$93),IF(ISBLANK(Certification!$C$109),"",Certification!$C$109)))</f>
        <v/>
      </c>
      <c r="EC20" s="19" t="s">
        <v>8</v>
      </c>
    </row>
    <row r="21" spans="1:133" s="17" customFormat="1" ht="25.5" x14ac:dyDescent="0.2">
      <c r="A21" s="48">
        <v>11</v>
      </c>
      <c r="B21" s="49" t="str">
        <f t="shared" si="2"/>
        <v/>
      </c>
      <c r="C21" s="186"/>
      <c r="D21" s="26"/>
      <c r="E21" s="189"/>
      <c r="F21" s="189"/>
      <c r="G21" s="189"/>
      <c r="H21" s="189"/>
      <c r="I21" s="189"/>
      <c r="J21" s="27"/>
      <c r="K21" s="27"/>
      <c r="L21" s="27"/>
      <c r="M21" s="27"/>
      <c r="N21" s="43"/>
      <c r="O21" s="27"/>
      <c r="P21" s="43"/>
      <c r="Q21" s="27"/>
      <c r="R21" s="27"/>
      <c r="S21" s="27"/>
      <c r="T21" s="26"/>
      <c r="U21" s="26"/>
      <c r="V21" s="27"/>
      <c r="W21" s="26"/>
      <c r="X21" s="26"/>
      <c r="Y21" s="26"/>
      <c r="Z21" s="26"/>
      <c r="AA21" s="26"/>
      <c r="AB21" s="26"/>
      <c r="AC21" s="26"/>
      <c r="AD21" s="26"/>
      <c r="AE21" s="26"/>
      <c r="AF21" s="26"/>
      <c r="AG21" s="26"/>
      <c r="AH21" s="26"/>
      <c r="AI21" s="26"/>
      <c r="AJ21" s="26"/>
      <c r="AK21" s="26"/>
      <c r="AL21" s="26"/>
      <c r="AM21" s="26"/>
      <c r="AN21" s="26"/>
      <c r="AO21" s="26"/>
      <c r="AP21" s="26"/>
      <c r="AQ21" s="175"/>
      <c r="AR21" s="206"/>
      <c r="AS21" s="180"/>
      <c r="AT21" s="15" t="str">
        <f t="shared" si="3"/>
        <v/>
      </c>
      <c r="AU21" s="15" t="str">
        <f t="shared" si="4"/>
        <v/>
      </c>
      <c r="AV21" s="15" t="str">
        <f t="shared" si="5"/>
        <v/>
      </c>
      <c r="AW21" s="15" t="str">
        <f t="shared" si="6"/>
        <v/>
      </c>
      <c r="AX21" s="15" t="str">
        <f t="shared" si="27"/>
        <v/>
      </c>
      <c r="AY21" s="15" t="str">
        <f t="shared" si="27"/>
        <v/>
      </c>
      <c r="AZ21" s="15" t="str">
        <f t="shared" si="28"/>
        <v/>
      </c>
      <c r="BA21" s="15" t="str">
        <f t="shared" si="7"/>
        <v/>
      </c>
      <c r="BB21" s="15" t="str">
        <f t="shared" si="7"/>
        <v/>
      </c>
      <c r="BC21" s="15" t="str">
        <f t="shared" si="8"/>
        <v/>
      </c>
      <c r="BD21" s="15" t="str">
        <f t="shared" si="9"/>
        <v/>
      </c>
      <c r="BE21" s="15" t="str">
        <f t="shared" si="10"/>
        <v/>
      </c>
      <c r="BF21" s="15" t="str">
        <f t="shared" si="11"/>
        <v/>
      </c>
      <c r="BG21" s="15" t="str">
        <f t="shared" si="12"/>
        <v/>
      </c>
      <c r="BH21" s="15" t="str">
        <f t="shared" si="29"/>
        <v/>
      </c>
      <c r="BI21" s="15" t="str">
        <f t="shared" si="30"/>
        <v/>
      </c>
      <c r="BJ21" s="15" t="str">
        <f t="shared" si="31"/>
        <v/>
      </c>
      <c r="BK21" s="15" t="str">
        <f t="shared" si="13"/>
        <v/>
      </c>
      <c r="BL21" s="15" t="str">
        <f t="shared" si="14"/>
        <v/>
      </c>
      <c r="BM21" s="15" t="str">
        <f t="shared" si="32"/>
        <v/>
      </c>
      <c r="BN21" s="15" t="str">
        <f t="shared" si="15"/>
        <v/>
      </c>
      <c r="BO21" s="15" t="str">
        <f t="shared" si="33"/>
        <v/>
      </c>
      <c r="BP21" s="15" t="str">
        <f t="shared" si="34"/>
        <v/>
      </c>
      <c r="BQ21" s="15" t="str">
        <f t="shared" si="16"/>
        <v/>
      </c>
      <c r="BR21" s="15" t="str">
        <f t="shared" si="35"/>
        <v/>
      </c>
      <c r="BS21" s="15" t="str">
        <f t="shared" si="36"/>
        <v/>
      </c>
      <c r="BT21" s="15" t="str">
        <f t="shared" si="17"/>
        <v/>
      </c>
      <c r="BU21" s="15" t="str">
        <f t="shared" si="37"/>
        <v/>
      </c>
      <c r="BV21" s="15" t="str">
        <f t="shared" si="38"/>
        <v/>
      </c>
      <c r="BW21" s="15" t="str">
        <f t="shared" si="18"/>
        <v/>
      </c>
      <c r="BX21" s="15" t="str">
        <f t="shared" si="39"/>
        <v/>
      </c>
      <c r="BY21" s="15" t="str">
        <f t="shared" si="40"/>
        <v/>
      </c>
      <c r="BZ21" s="15" t="str">
        <f t="shared" si="19"/>
        <v/>
      </c>
      <c r="CA21" s="15" t="str">
        <f t="shared" si="41"/>
        <v/>
      </c>
      <c r="CB21" s="15" t="str">
        <f t="shared" si="42"/>
        <v/>
      </c>
      <c r="CC21" s="15" t="str">
        <f t="shared" si="20"/>
        <v/>
      </c>
      <c r="CD21" s="15" t="str">
        <f t="shared" si="43"/>
        <v/>
      </c>
      <c r="CE21" s="15" t="str">
        <f t="shared" si="44"/>
        <v/>
      </c>
      <c r="CF21" s="15" t="str">
        <f t="shared" si="21"/>
        <v/>
      </c>
      <c r="CG21" s="15" t="str">
        <f t="shared" si="45"/>
        <v/>
      </c>
      <c r="CH21" s="15" t="str">
        <f t="shared" si="46"/>
        <v/>
      </c>
      <c r="CI21" s="15" t="str">
        <f t="shared" si="47"/>
        <v/>
      </c>
      <c r="CJ21" s="16" t="b">
        <f t="shared" si="48"/>
        <v>0</v>
      </c>
      <c r="CK21" s="16" t="b">
        <f t="shared" si="49"/>
        <v>0</v>
      </c>
      <c r="CL21" s="16" t="b">
        <f t="shared" si="50"/>
        <v>0</v>
      </c>
      <c r="CM21" s="16" t="b">
        <f t="shared" si="51"/>
        <v>0</v>
      </c>
      <c r="CN21" s="16" t="b">
        <f t="shared" si="52"/>
        <v>0</v>
      </c>
      <c r="CO21" s="16" t="b">
        <f t="shared" si="53"/>
        <v>0</v>
      </c>
      <c r="CP21" s="16" t="b">
        <f t="shared" si="54"/>
        <v>0</v>
      </c>
      <c r="CQ21" s="16" t="b">
        <f t="shared" si="55"/>
        <v>0</v>
      </c>
      <c r="CR21" s="16" t="b">
        <f t="shared" si="56"/>
        <v>0</v>
      </c>
      <c r="CS21" s="16" t="b">
        <f t="shared" si="57"/>
        <v>0</v>
      </c>
      <c r="CT21" s="16" t="b">
        <f t="shared" si="58"/>
        <v>0</v>
      </c>
      <c r="CU21" s="16" t="b">
        <f t="shared" si="59"/>
        <v>0</v>
      </c>
      <c r="CV21" s="16" t="b">
        <f t="shared" si="60"/>
        <v>0</v>
      </c>
      <c r="CW21" s="16" t="b">
        <f t="shared" si="61"/>
        <v>0</v>
      </c>
      <c r="CX21" s="16" t="b">
        <f t="shared" si="62"/>
        <v>0</v>
      </c>
      <c r="CY21" s="16" t="b">
        <f t="shared" si="63"/>
        <v>0</v>
      </c>
      <c r="CZ21" s="16" t="b">
        <f t="shared" si="64"/>
        <v>0</v>
      </c>
      <c r="DA21" s="16" t="b">
        <f t="shared" si="65"/>
        <v>0</v>
      </c>
      <c r="DB21" s="16" t="b">
        <f t="shared" si="66"/>
        <v>0</v>
      </c>
      <c r="DC21" s="16" t="b">
        <f t="shared" si="67"/>
        <v>0</v>
      </c>
      <c r="DD21" s="16" t="b">
        <f t="shared" si="68"/>
        <v>0</v>
      </c>
      <c r="DE21" s="16" t="b">
        <f t="shared" si="69"/>
        <v>0</v>
      </c>
      <c r="DF21" s="16" t="b">
        <f t="shared" si="70"/>
        <v>0</v>
      </c>
      <c r="DG21" s="16" t="b">
        <f t="shared" si="71"/>
        <v>0</v>
      </c>
      <c r="DI21" s="39"/>
      <c r="DJ21" s="39"/>
      <c r="DK21" s="39"/>
      <c r="DL21" s="53" t="str">
        <f t="shared" si="22"/>
        <v/>
      </c>
      <c r="DM21" s="53" t="str">
        <f t="shared" si="23"/>
        <v/>
      </c>
      <c r="DN21" s="53" t="str">
        <f t="shared" si="24"/>
        <v/>
      </c>
      <c r="DO21" s="53" t="str">
        <f t="shared" si="25"/>
        <v/>
      </c>
      <c r="DP21" s="53" t="str">
        <f t="shared" si="26"/>
        <v/>
      </c>
      <c r="DQ21" s="53" t="str">
        <f>IF(ISBLANK($D21),"",CHOOSE($D21,Certification!$C$32,Certification!$C$48,Certification!$C$64,Certification!$C$80,Certification!$C$96))</f>
        <v/>
      </c>
      <c r="DR21" s="53" t="str">
        <f>IF(ISBLANK($D21),"",CHOOSE($D21,Certification!$C$33,Certification!$C$49,Certification!$C$65,Certification!$C$81,Certification!$C$97))</f>
        <v/>
      </c>
      <c r="DS21" s="53" t="str">
        <f>IF(ISBLANK($D21),"",CHOOSE($D21,Certification!$C$34,Certification!$C$50,Certification!$C$66,Certification!$C$82,Certification!$C$98))</f>
        <v/>
      </c>
      <c r="DT21" s="53" t="str">
        <f>IF(ISBLANK($D21),"",CHOOSE($D21,Certification!$C$35,Certification!$C$51,Certification!$C$67,Certification!$C$83,Certification!$C$99))</f>
        <v/>
      </c>
      <c r="DU21" s="53" t="str">
        <f>IF(ISBLANK($D21),"",CHOOSE($D21,Certification!$C$36,Certification!$C$52,Certification!$C$68,Certification!$C$84,Certification!$C$100))</f>
        <v/>
      </c>
      <c r="DV21" s="53" t="str">
        <f>IF(ISBLANK($D21),"",CHOOSE($D21,Certification!$C$37,Certification!$C$53,Certification!$C$69,Certification!$C$85,Certification!$C$101))</f>
        <v/>
      </c>
      <c r="DW21" s="169" t="str">
        <f>IF(ISBLANK($D21),"",CHOOSE($D21,Certification!$G$39,Certification!$G$55,Certification!$G$71,Certification!$G$87,Certification!$G$103))</f>
        <v/>
      </c>
      <c r="DX21" s="169" t="str">
        <f>IF(ISBLANK($D21),"",CHOOSE($D21,Certification!$G$40,Certification!$G$56,Certification!$G$72,Certification!$G$88,Certification!$G$104))</f>
        <v/>
      </c>
      <c r="DY21" s="169" t="str">
        <f>IF(ISBLANK($D21),"",CHOOSE($D21,Certification!$G$41,Certification!$G$57,Certification!$G$73,Certification!$G$89,Certification!$G$105))</f>
        <v/>
      </c>
      <c r="DZ21" s="53" t="str">
        <f>IF(ISBLANK($D21),"",CHOOSE($D21,IF(ISBLANK(Certification!$C$43),"",Certification!$C$43),IF(ISBLANK(Certification!$C$59),"",Certification!$C$59),IF(ISBLANK(Certification!$C$75),"",Certification!$C$75),IF(ISBLANK(Certification!$C$91),"",Certification!$C$91),IF(ISBLANK(Certification!$C$107),"",Certification!$C$107)))</f>
        <v/>
      </c>
      <c r="EA21" s="53" t="str">
        <f>IF(ISBLANK($D21),"",CHOOSE($D21,IF(ISBLANK(Certification!$C$45),"",Certification!$C$45),IF(ISBLANK(Certification!$C$61),"",Certification!$C$61),IF(ISBLANK(Certification!$C$77),"",Certification!$C$77),IF(ISBLANK(Certification!$C$93),"",Certification!$C$93),IF(ISBLANK(Certification!$C$109),"",Certification!$C$109)))</f>
        <v/>
      </c>
      <c r="EC21" s="19" t="s">
        <v>8</v>
      </c>
    </row>
    <row r="22" spans="1:133" s="17" customFormat="1" ht="25.5" x14ac:dyDescent="0.2">
      <c r="A22" s="48">
        <v>12</v>
      </c>
      <c r="B22" s="49" t="str">
        <f t="shared" si="2"/>
        <v/>
      </c>
      <c r="C22" s="186"/>
      <c r="D22" s="26"/>
      <c r="E22" s="189"/>
      <c r="F22" s="189"/>
      <c r="G22" s="189"/>
      <c r="H22" s="189"/>
      <c r="I22" s="189"/>
      <c r="J22" s="27"/>
      <c r="K22" s="27"/>
      <c r="L22" s="27"/>
      <c r="M22" s="27"/>
      <c r="N22" s="43"/>
      <c r="O22" s="27"/>
      <c r="P22" s="43"/>
      <c r="Q22" s="27"/>
      <c r="R22" s="27"/>
      <c r="S22" s="27"/>
      <c r="T22" s="26"/>
      <c r="U22" s="26"/>
      <c r="V22" s="27"/>
      <c r="W22" s="26"/>
      <c r="X22" s="26"/>
      <c r="Y22" s="26"/>
      <c r="Z22" s="26"/>
      <c r="AA22" s="26"/>
      <c r="AB22" s="26"/>
      <c r="AC22" s="26"/>
      <c r="AD22" s="26"/>
      <c r="AE22" s="26"/>
      <c r="AF22" s="26"/>
      <c r="AG22" s="26"/>
      <c r="AH22" s="26"/>
      <c r="AI22" s="26"/>
      <c r="AJ22" s="26"/>
      <c r="AK22" s="26"/>
      <c r="AL22" s="26"/>
      <c r="AM22" s="26"/>
      <c r="AN22" s="26"/>
      <c r="AO22" s="26"/>
      <c r="AP22" s="26"/>
      <c r="AQ22" s="175"/>
      <c r="AR22" s="206"/>
      <c r="AS22" s="180"/>
      <c r="AT22" s="15" t="str">
        <f t="shared" si="3"/>
        <v/>
      </c>
      <c r="AU22" s="15" t="str">
        <f t="shared" si="4"/>
        <v/>
      </c>
      <c r="AV22" s="15" t="str">
        <f t="shared" si="5"/>
        <v/>
      </c>
      <c r="AW22" s="15" t="str">
        <f t="shared" si="6"/>
        <v/>
      </c>
      <c r="AX22" s="15" t="str">
        <f t="shared" si="27"/>
        <v/>
      </c>
      <c r="AY22" s="15" t="str">
        <f t="shared" si="27"/>
        <v/>
      </c>
      <c r="AZ22" s="15" t="str">
        <f t="shared" si="28"/>
        <v/>
      </c>
      <c r="BA22" s="15" t="str">
        <f t="shared" si="7"/>
        <v/>
      </c>
      <c r="BB22" s="15" t="str">
        <f t="shared" si="7"/>
        <v/>
      </c>
      <c r="BC22" s="15" t="str">
        <f t="shared" si="8"/>
        <v/>
      </c>
      <c r="BD22" s="15" t="str">
        <f t="shared" si="9"/>
        <v/>
      </c>
      <c r="BE22" s="15" t="str">
        <f t="shared" si="10"/>
        <v/>
      </c>
      <c r="BF22" s="15" t="str">
        <f t="shared" si="11"/>
        <v/>
      </c>
      <c r="BG22" s="15" t="str">
        <f t="shared" si="12"/>
        <v/>
      </c>
      <c r="BH22" s="15" t="str">
        <f t="shared" si="29"/>
        <v/>
      </c>
      <c r="BI22" s="15" t="str">
        <f t="shared" si="30"/>
        <v/>
      </c>
      <c r="BJ22" s="15" t="str">
        <f t="shared" si="31"/>
        <v/>
      </c>
      <c r="BK22" s="15" t="str">
        <f t="shared" si="13"/>
        <v/>
      </c>
      <c r="BL22" s="15" t="str">
        <f t="shared" si="14"/>
        <v/>
      </c>
      <c r="BM22" s="15" t="str">
        <f t="shared" si="32"/>
        <v/>
      </c>
      <c r="BN22" s="15" t="str">
        <f t="shared" si="15"/>
        <v/>
      </c>
      <c r="BO22" s="15" t="str">
        <f t="shared" si="33"/>
        <v/>
      </c>
      <c r="BP22" s="15" t="str">
        <f t="shared" si="34"/>
        <v/>
      </c>
      <c r="BQ22" s="15" t="str">
        <f t="shared" si="16"/>
        <v/>
      </c>
      <c r="BR22" s="15" t="str">
        <f t="shared" si="35"/>
        <v/>
      </c>
      <c r="BS22" s="15" t="str">
        <f t="shared" si="36"/>
        <v/>
      </c>
      <c r="BT22" s="15" t="str">
        <f t="shared" si="17"/>
        <v/>
      </c>
      <c r="BU22" s="15" t="str">
        <f t="shared" si="37"/>
        <v/>
      </c>
      <c r="BV22" s="15" t="str">
        <f t="shared" si="38"/>
        <v/>
      </c>
      <c r="BW22" s="15" t="str">
        <f t="shared" si="18"/>
        <v/>
      </c>
      <c r="BX22" s="15" t="str">
        <f t="shared" si="39"/>
        <v/>
      </c>
      <c r="BY22" s="15" t="str">
        <f t="shared" si="40"/>
        <v/>
      </c>
      <c r="BZ22" s="15" t="str">
        <f t="shared" si="19"/>
        <v/>
      </c>
      <c r="CA22" s="15" t="str">
        <f t="shared" si="41"/>
        <v/>
      </c>
      <c r="CB22" s="15" t="str">
        <f t="shared" si="42"/>
        <v/>
      </c>
      <c r="CC22" s="15" t="str">
        <f t="shared" si="20"/>
        <v/>
      </c>
      <c r="CD22" s="15" t="str">
        <f t="shared" si="43"/>
        <v/>
      </c>
      <c r="CE22" s="15" t="str">
        <f t="shared" si="44"/>
        <v/>
      </c>
      <c r="CF22" s="15" t="str">
        <f t="shared" si="21"/>
        <v/>
      </c>
      <c r="CG22" s="15" t="str">
        <f t="shared" si="45"/>
        <v/>
      </c>
      <c r="CH22" s="15" t="str">
        <f t="shared" si="46"/>
        <v/>
      </c>
      <c r="CI22" s="15" t="str">
        <f t="shared" si="47"/>
        <v/>
      </c>
      <c r="CJ22" s="16" t="b">
        <f t="shared" si="48"/>
        <v>0</v>
      </c>
      <c r="CK22" s="16" t="b">
        <f t="shared" si="49"/>
        <v>0</v>
      </c>
      <c r="CL22" s="16" t="b">
        <f t="shared" si="50"/>
        <v>0</v>
      </c>
      <c r="CM22" s="16" t="b">
        <f t="shared" si="51"/>
        <v>0</v>
      </c>
      <c r="CN22" s="16" t="b">
        <f t="shared" si="52"/>
        <v>0</v>
      </c>
      <c r="CO22" s="16" t="b">
        <f t="shared" si="53"/>
        <v>0</v>
      </c>
      <c r="CP22" s="16" t="b">
        <f t="shared" si="54"/>
        <v>0</v>
      </c>
      <c r="CQ22" s="16" t="b">
        <f t="shared" si="55"/>
        <v>0</v>
      </c>
      <c r="CR22" s="16" t="b">
        <f t="shared" si="56"/>
        <v>0</v>
      </c>
      <c r="CS22" s="16" t="b">
        <f t="shared" si="57"/>
        <v>0</v>
      </c>
      <c r="CT22" s="16" t="b">
        <f t="shared" si="58"/>
        <v>0</v>
      </c>
      <c r="CU22" s="16" t="b">
        <f t="shared" si="59"/>
        <v>0</v>
      </c>
      <c r="CV22" s="16" t="b">
        <f t="shared" si="60"/>
        <v>0</v>
      </c>
      <c r="CW22" s="16" t="b">
        <f t="shared" si="61"/>
        <v>0</v>
      </c>
      <c r="CX22" s="16" t="b">
        <f t="shared" si="62"/>
        <v>0</v>
      </c>
      <c r="CY22" s="16" t="b">
        <f t="shared" si="63"/>
        <v>0</v>
      </c>
      <c r="CZ22" s="16" t="b">
        <f t="shared" si="64"/>
        <v>0</v>
      </c>
      <c r="DA22" s="16" t="b">
        <f t="shared" si="65"/>
        <v>0</v>
      </c>
      <c r="DB22" s="16" t="b">
        <f t="shared" si="66"/>
        <v>0</v>
      </c>
      <c r="DC22" s="16" t="b">
        <f t="shared" si="67"/>
        <v>0</v>
      </c>
      <c r="DD22" s="16" t="b">
        <f t="shared" si="68"/>
        <v>0</v>
      </c>
      <c r="DE22" s="16" t="b">
        <f t="shared" si="69"/>
        <v>0</v>
      </c>
      <c r="DF22" s="16" t="b">
        <f t="shared" si="70"/>
        <v>0</v>
      </c>
      <c r="DG22" s="16" t="b">
        <f t="shared" si="71"/>
        <v>0</v>
      </c>
      <c r="DI22" s="39"/>
      <c r="DJ22" s="39"/>
      <c r="DK22" s="39"/>
      <c r="DL22" s="53" t="str">
        <f t="shared" si="22"/>
        <v/>
      </c>
      <c r="DM22" s="53" t="str">
        <f t="shared" si="23"/>
        <v/>
      </c>
      <c r="DN22" s="53" t="str">
        <f t="shared" si="24"/>
        <v/>
      </c>
      <c r="DO22" s="53" t="str">
        <f t="shared" si="25"/>
        <v/>
      </c>
      <c r="DP22" s="53" t="str">
        <f t="shared" si="26"/>
        <v/>
      </c>
      <c r="DQ22" s="53" t="str">
        <f>IF(ISBLANK($D22),"",CHOOSE($D22,Certification!$C$32,Certification!$C$48,Certification!$C$64,Certification!$C$80,Certification!$C$96))</f>
        <v/>
      </c>
      <c r="DR22" s="53" t="str">
        <f>IF(ISBLANK($D22),"",CHOOSE($D22,Certification!$C$33,Certification!$C$49,Certification!$C$65,Certification!$C$81,Certification!$C$97))</f>
        <v/>
      </c>
      <c r="DS22" s="53" t="str">
        <f>IF(ISBLANK($D22),"",CHOOSE($D22,Certification!$C$34,Certification!$C$50,Certification!$C$66,Certification!$C$82,Certification!$C$98))</f>
        <v/>
      </c>
      <c r="DT22" s="53" t="str">
        <f>IF(ISBLANK($D22),"",CHOOSE($D22,Certification!$C$35,Certification!$C$51,Certification!$C$67,Certification!$C$83,Certification!$C$99))</f>
        <v/>
      </c>
      <c r="DU22" s="53" t="str">
        <f>IF(ISBLANK($D22),"",CHOOSE($D22,Certification!$C$36,Certification!$C$52,Certification!$C$68,Certification!$C$84,Certification!$C$100))</f>
        <v/>
      </c>
      <c r="DV22" s="53" t="str">
        <f>IF(ISBLANK($D22),"",CHOOSE($D22,Certification!$C$37,Certification!$C$53,Certification!$C$69,Certification!$C$85,Certification!$C$101))</f>
        <v/>
      </c>
      <c r="DW22" s="169" t="str">
        <f>IF(ISBLANK($D22),"",CHOOSE($D22,Certification!$G$39,Certification!$G$55,Certification!$G$71,Certification!$G$87,Certification!$G$103))</f>
        <v/>
      </c>
      <c r="DX22" s="169" t="str">
        <f>IF(ISBLANK($D22),"",CHOOSE($D22,Certification!$G$40,Certification!$G$56,Certification!$G$72,Certification!$G$88,Certification!$G$104))</f>
        <v/>
      </c>
      <c r="DY22" s="169" t="str">
        <f>IF(ISBLANK($D22),"",CHOOSE($D22,Certification!$G$41,Certification!$G$57,Certification!$G$73,Certification!$G$89,Certification!$G$105))</f>
        <v/>
      </c>
      <c r="DZ22" s="53" t="str">
        <f>IF(ISBLANK($D22),"",CHOOSE($D22,IF(ISBLANK(Certification!$C$43),"",Certification!$C$43),IF(ISBLANK(Certification!$C$59),"",Certification!$C$59),IF(ISBLANK(Certification!$C$75),"",Certification!$C$75),IF(ISBLANK(Certification!$C$91),"",Certification!$C$91),IF(ISBLANK(Certification!$C$107),"",Certification!$C$107)))</f>
        <v/>
      </c>
      <c r="EA22" s="53" t="str">
        <f>IF(ISBLANK($D22),"",CHOOSE($D22,IF(ISBLANK(Certification!$C$45),"",Certification!$C$45),IF(ISBLANK(Certification!$C$61),"",Certification!$C$61),IF(ISBLANK(Certification!$C$77),"",Certification!$C$77),IF(ISBLANK(Certification!$C$93),"",Certification!$C$93),IF(ISBLANK(Certification!$C$109),"",Certification!$C$109)))</f>
        <v/>
      </c>
      <c r="EC22" s="19" t="s">
        <v>8</v>
      </c>
    </row>
    <row r="23" spans="1:133" s="17" customFormat="1" ht="25.5" x14ac:dyDescent="0.2">
      <c r="A23" s="48">
        <v>13</v>
      </c>
      <c r="B23" s="49" t="str">
        <f t="shared" si="2"/>
        <v/>
      </c>
      <c r="C23" s="186"/>
      <c r="D23" s="26"/>
      <c r="E23" s="189"/>
      <c r="F23" s="189"/>
      <c r="G23" s="189"/>
      <c r="H23" s="189"/>
      <c r="I23" s="189"/>
      <c r="J23" s="27"/>
      <c r="K23" s="27"/>
      <c r="L23" s="27"/>
      <c r="M23" s="27"/>
      <c r="N23" s="43"/>
      <c r="O23" s="27"/>
      <c r="P23" s="43"/>
      <c r="Q23" s="27"/>
      <c r="R23" s="27"/>
      <c r="S23" s="27"/>
      <c r="T23" s="26"/>
      <c r="U23" s="26"/>
      <c r="V23" s="27"/>
      <c r="W23" s="26"/>
      <c r="X23" s="26"/>
      <c r="Y23" s="26"/>
      <c r="Z23" s="26"/>
      <c r="AA23" s="26"/>
      <c r="AB23" s="26"/>
      <c r="AC23" s="26"/>
      <c r="AD23" s="26"/>
      <c r="AE23" s="26"/>
      <c r="AF23" s="26"/>
      <c r="AG23" s="26"/>
      <c r="AH23" s="26"/>
      <c r="AI23" s="26"/>
      <c r="AJ23" s="26"/>
      <c r="AK23" s="26"/>
      <c r="AL23" s="26"/>
      <c r="AM23" s="26"/>
      <c r="AN23" s="26"/>
      <c r="AO23" s="26"/>
      <c r="AP23" s="26"/>
      <c r="AQ23" s="175"/>
      <c r="AR23" s="206"/>
      <c r="AS23" s="180"/>
      <c r="AT23" s="15" t="str">
        <f t="shared" si="3"/>
        <v/>
      </c>
      <c r="AU23" s="15" t="str">
        <f t="shared" si="4"/>
        <v/>
      </c>
      <c r="AV23" s="15" t="str">
        <f t="shared" si="5"/>
        <v/>
      </c>
      <c r="AW23" s="15" t="str">
        <f t="shared" si="6"/>
        <v/>
      </c>
      <c r="AX23" s="15" t="str">
        <f t="shared" si="27"/>
        <v/>
      </c>
      <c r="AY23" s="15" t="str">
        <f t="shared" si="27"/>
        <v/>
      </c>
      <c r="AZ23" s="15" t="str">
        <f t="shared" si="28"/>
        <v/>
      </c>
      <c r="BA23" s="15" t="str">
        <f t="shared" si="7"/>
        <v/>
      </c>
      <c r="BB23" s="15" t="str">
        <f t="shared" si="7"/>
        <v/>
      </c>
      <c r="BC23" s="15" t="str">
        <f t="shared" si="8"/>
        <v/>
      </c>
      <c r="BD23" s="15" t="str">
        <f t="shared" si="9"/>
        <v/>
      </c>
      <c r="BE23" s="15" t="str">
        <f t="shared" si="10"/>
        <v/>
      </c>
      <c r="BF23" s="15" t="str">
        <f t="shared" si="11"/>
        <v/>
      </c>
      <c r="BG23" s="15" t="str">
        <f t="shared" si="12"/>
        <v/>
      </c>
      <c r="BH23" s="15" t="str">
        <f t="shared" si="29"/>
        <v/>
      </c>
      <c r="BI23" s="15" t="str">
        <f t="shared" si="30"/>
        <v/>
      </c>
      <c r="BJ23" s="15" t="str">
        <f t="shared" si="31"/>
        <v/>
      </c>
      <c r="BK23" s="15" t="str">
        <f t="shared" si="13"/>
        <v/>
      </c>
      <c r="BL23" s="15" t="str">
        <f t="shared" si="14"/>
        <v/>
      </c>
      <c r="BM23" s="15" t="str">
        <f t="shared" si="32"/>
        <v/>
      </c>
      <c r="BN23" s="15" t="str">
        <f t="shared" si="15"/>
        <v/>
      </c>
      <c r="BO23" s="15" t="str">
        <f t="shared" si="33"/>
        <v/>
      </c>
      <c r="BP23" s="15" t="str">
        <f t="shared" si="34"/>
        <v/>
      </c>
      <c r="BQ23" s="15" t="str">
        <f t="shared" si="16"/>
        <v/>
      </c>
      <c r="BR23" s="15" t="str">
        <f t="shared" si="35"/>
        <v/>
      </c>
      <c r="BS23" s="15" t="str">
        <f t="shared" si="36"/>
        <v/>
      </c>
      <c r="BT23" s="15" t="str">
        <f t="shared" si="17"/>
        <v/>
      </c>
      <c r="BU23" s="15" t="str">
        <f t="shared" si="37"/>
        <v/>
      </c>
      <c r="BV23" s="15" t="str">
        <f t="shared" si="38"/>
        <v/>
      </c>
      <c r="BW23" s="15" t="str">
        <f t="shared" si="18"/>
        <v/>
      </c>
      <c r="BX23" s="15" t="str">
        <f t="shared" si="39"/>
        <v/>
      </c>
      <c r="BY23" s="15" t="str">
        <f t="shared" si="40"/>
        <v/>
      </c>
      <c r="BZ23" s="15" t="str">
        <f t="shared" si="19"/>
        <v/>
      </c>
      <c r="CA23" s="15" t="str">
        <f t="shared" si="41"/>
        <v/>
      </c>
      <c r="CB23" s="15" t="str">
        <f t="shared" si="42"/>
        <v/>
      </c>
      <c r="CC23" s="15" t="str">
        <f t="shared" si="20"/>
        <v/>
      </c>
      <c r="CD23" s="15" t="str">
        <f t="shared" si="43"/>
        <v/>
      </c>
      <c r="CE23" s="15" t="str">
        <f t="shared" si="44"/>
        <v/>
      </c>
      <c r="CF23" s="15" t="str">
        <f t="shared" si="21"/>
        <v/>
      </c>
      <c r="CG23" s="15" t="str">
        <f t="shared" si="45"/>
        <v/>
      </c>
      <c r="CH23" s="15" t="str">
        <f t="shared" si="46"/>
        <v/>
      </c>
      <c r="CI23" s="15" t="str">
        <f t="shared" si="47"/>
        <v/>
      </c>
      <c r="CJ23" s="16" t="b">
        <f t="shared" si="48"/>
        <v>0</v>
      </c>
      <c r="CK23" s="16" t="b">
        <f t="shared" si="49"/>
        <v>0</v>
      </c>
      <c r="CL23" s="16" t="b">
        <f t="shared" si="50"/>
        <v>0</v>
      </c>
      <c r="CM23" s="16" t="b">
        <f t="shared" si="51"/>
        <v>0</v>
      </c>
      <c r="CN23" s="16" t="b">
        <f t="shared" si="52"/>
        <v>0</v>
      </c>
      <c r="CO23" s="16" t="b">
        <f t="shared" si="53"/>
        <v>0</v>
      </c>
      <c r="CP23" s="16" t="b">
        <f t="shared" si="54"/>
        <v>0</v>
      </c>
      <c r="CQ23" s="16" t="b">
        <f t="shared" si="55"/>
        <v>0</v>
      </c>
      <c r="CR23" s="16" t="b">
        <f t="shared" si="56"/>
        <v>0</v>
      </c>
      <c r="CS23" s="16" t="b">
        <f t="shared" si="57"/>
        <v>0</v>
      </c>
      <c r="CT23" s="16" t="b">
        <f t="shared" si="58"/>
        <v>0</v>
      </c>
      <c r="CU23" s="16" t="b">
        <f t="shared" si="59"/>
        <v>0</v>
      </c>
      <c r="CV23" s="16" t="b">
        <f t="shared" si="60"/>
        <v>0</v>
      </c>
      <c r="CW23" s="16" t="b">
        <f t="shared" si="61"/>
        <v>0</v>
      </c>
      <c r="CX23" s="16" t="b">
        <f t="shared" si="62"/>
        <v>0</v>
      </c>
      <c r="CY23" s="16" t="b">
        <f t="shared" si="63"/>
        <v>0</v>
      </c>
      <c r="CZ23" s="16" t="b">
        <f t="shared" si="64"/>
        <v>0</v>
      </c>
      <c r="DA23" s="16" t="b">
        <f t="shared" si="65"/>
        <v>0</v>
      </c>
      <c r="DB23" s="16" t="b">
        <f t="shared" si="66"/>
        <v>0</v>
      </c>
      <c r="DC23" s="16" t="b">
        <f t="shared" si="67"/>
        <v>0</v>
      </c>
      <c r="DD23" s="16" t="b">
        <f t="shared" si="68"/>
        <v>0</v>
      </c>
      <c r="DE23" s="16" t="b">
        <f t="shared" si="69"/>
        <v>0</v>
      </c>
      <c r="DF23" s="16" t="b">
        <f t="shared" si="70"/>
        <v>0</v>
      </c>
      <c r="DG23" s="16" t="b">
        <f t="shared" si="71"/>
        <v>0</v>
      </c>
      <c r="DI23" s="39"/>
      <c r="DJ23" s="39"/>
      <c r="DK23" s="39"/>
      <c r="DL23" s="53" t="str">
        <f t="shared" si="22"/>
        <v/>
      </c>
      <c r="DM23" s="53" t="str">
        <f t="shared" si="23"/>
        <v/>
      </c>
      <c r="DN23" s="53" t="str">
        <f t="shared" si="24"/>
        <v/>
      </c>
      <c r="DO23" s="53" t="str">
        <f t="shared" si="25"/>
        <v/>
      </c>
      <c r="DP23" s="53" t="str">
        <f t="shared" si="26"/>
        <v/>
      </c>
      <c r="DQ23" s="53" t="str">
        <f>IF(ISBLANK($D23),"",CHOOSE($D23,Certification!$C$32,Certification!$C$48,Certification!$C$64,Certification!$C$80,Certification!$C$96))</f>
        <v/>
      </c>
      <c r="DR23" s="53" t="str">
        <f>IF(ISBLANK($D23),"",CHOOSE($D23,Certification!$C$33,Certification!$C$49,Certification!$C$65,Certification!$C$81,Certification!$C$97))</f>
        <v/>
      </c>
      <c r="DS23" s="53" t="str">
        <f>IF(ISBLANK($D23),"",CHOOSE($D23,Certification!$C$34,Certification!$C$50,Certification!$C$66,Certification!$C$82,Certification!$C$98))</f>
        <v/>
      </c>
      <c r="DT23" s="53" t="str">
        <f>IF(ISBLANK($D23),"",CHOOSE($D23,Certification!$C$35,Certification!$C$51,Certification!$C$67,Certification!$C$83,Certification!$C$99))</f>
        <v/>
      </c>
      <c r="DU23" s="53" t="str">
        <f>IF(ISBLANK($D23),"",CHOOSE($D23,Certification!$C$36,Certification!$C$52,Certification!$C$68,Certification!$C$84,Certification!$C$100))</f>
        <v/>
      </c>
      <c r="DV23" s="53" t="str">
        <f>IF(ISBLANK($D23),"",CHOOSE($D23,Certification!$C$37,Certification!$C$53,Certification!$C$69,Certification!$C$85,Certification!$C$101))</f>
        <v/>
      </c>
      <c r="DW23" s="169" t="str">
        <f>IF(ISBLANK($D23),"",CHOOSE($D23,Certification!$G$39,Certification!$G$55,Certification!$G$71,Certification!$G$87,Certification!$G$103))</f>
        <v/>
      </c>
      <c r="DX23" s="169" t="str">
        <f>IF(ISBLANK($D23),"",CHOOSE($D23,Certification!$G$40,Certification!$G$56,Certification!$G$72,Certification!$G$88,Certification!$G$104))</f>
        <v/>
      </c>
      <c r="DY23" s="169" t="str">
        <f>IF(ISBLANK($D23),"",CHOOSE($D23,Certification!$G$41,Certification!$G$57,Certification!$G$73,Certification!$G$89,Certification!$G$105))</f>
        <v/>
      </c>
      <c r="DZ23" s="53" t="str">
        <f>IF(ISBLANK($D23),"",CHOOSE($D23,IF(ISBLANK(Certification!$C$43),"",Certification!$C$43),IF(ISBLANK(Certification!$C$59),"",Certification!$C$59),IF(ISBLANK(Certification!$C$75),"",Certification!$C$75),IF(ISBLANK(Certification!$C$91),"",Certification!$C$91),IF(ISBLANK(Certification!$C$107),"",Certification!$C$107)))</f>
        <v/>
      </c>
      <c r="EA23" s="53" t="str">
        <f>IF(ISBLANK($D23),"",CHOOSE($D23,IF(ISBLANK(Certification!$C$45),"",Certification!$C$45),IF(ISBLANK(Certification!$C$61),"",Certification!$C$61),IF(ISBLANK(Certification!$C$77),"",Certification!$C$77),IF(ISBLANK(Certification!$C$93),"",Certification!$C$93),IF(ISBLANK(Certification!$C$109),"",Certification!$C$109)))</f>
        <v/>
      </c>
      <c r="EC23" s="19" t="s">
        <v>8</v>
      </c>
    </row>
    <row r="24" spans="1:133" s="17" customFormat="1" ht="25.5" x14ac:dyDescent="0.2">
      <c r="A24" s="48">
        <v>14</v>
      </c>
      <c r="B24" s="49" t="str">
        <f t="shared" si="2"/>
        <v/>
      </c>
      <c r="C24" s="186"/>
      <c r="D24" s="26"/>
      <c r="E24" s="189"/>
      <c r="F24" s="189"/>
      <c r="G24" s="189"/>
      <c r="H24" s="189"/>
      <c r="I24" s="189"/>
      <c r="J24" s="27"/>
      <c r="K24" s="27"/>
      <c r="L24" s="27"/>
      <c r="M24" s="27"/>
      <c r="N24" s="43"/>
      <c r="O24" s="27"/>
      <c r="P24" s="43"/>
      <c r="Q24" s="27"/>
      <c r="R24" s="27"/>
      <c r="S24" s="27"/>
      <c r="T24" s="26"/>
      <c r="U24" s="26"/>
      <c r="V24" s="27"/>
      <c r="W24" s="26"/>
      <c r="X24" s="26"/>
      <c r="Y24" s="26"/>
      <c r="Z24" s="26"/>
      <c r="AA24" s="26"/>
      <c r="AB24" s="26"/>
      <c r="AC24" s="26"/>
      <c r="AD24" s="26"/>
      <c r="AE24" s="26"/>
      <c r="AF24" s="26"/>
      <c r="AG24" s="26"/>
      <c r="AH24" s="26"/>
      <c r="AI24" s="26"/>
      <c r="AJ24" s="26"/>
      <c r="AK24" s="26"/>
      <c r="AL24" s="26"/>
      <c r="AM24" s="26"/>
      <c r="AN24" s="26"/>
      <c r="AO24" s="26"/>
      <c r="AP24" s="26"/>
      <c r="AQ24" s="175"/>
      <c r="AR24" s="206"/>
      <c r="AS24" s="180"/>
      <c r="AT24" s="15" t="str">
        <f t="shared" si="3"/>
        <v/>
      </c>
      <c r="AU24" s="15" t="str">
        <f t="shared" si="4"/>
        <v/>
      </c>
      <c r="AV24" s="15" t="str">
        <f t="shared" si="5"/>
        <v/>
      </c>
      <c r="AW24" s="15" t="str">
        <f t="shared" si="6"/>
        <v/>
      </c>
      <c r="AX24" s="15" t="str">
        <f t="shared" si="27"/>
        <v/>
      </c>
      <c r="AY24" s="15" t="str">
        <f t="shared" si="27"/>
        <v/>
      </c>
      <c r="AZ24" s="15" t="str">
        <f t="shared" si="28"/>
        <v/>
      </c>
      <c r="BA24" s="15" t="str">
        <f t="shared" si="7"/>
        <v/>
      </c>
      <c r="BB24" s="15" t="str">
        <f t="shared" si="7"/>
        <v/>
      </c>
      <c r="BC24" s="15" t="str">
        <f t="shared" si="8"/>
        <v/>
      </c>
      <c r="BD24" s="15" t="str">
        <f t="shared" si="9"/>
        <v/>
      </c>
      <c r="BE24" s="15" t="str">
        <f t="shared" si="10"/>
        <v/>
      </c>
      <c r="BF24" s="15" t="str">
        <f t="shared" si="11"/>
        <v/>
      </c>
      <c r="BG24" s="15" t="str">
        <f t="shared" si="12"/>
        <v/>
      </c>
      <c r="BH24" s="15" t="str">
        <f t="shared" si="29"/>
        <v/>
      </c>
      <c r="BI24" s="15" t="str">
        <f t="shared" si="30"/>
        <v/>
      </c>
      <c r="BJ24" s="15" t="str">
        <f t="shared" si="31"/>
        <v/>
      </c>
      <c r="BK24" s="15" t="str">
        <f t="shared" si="13"/>
        <v/>
      </c>
      <c r="BL24" s="15" t="str">
        <f t="shared" si="14"/>
        <v/>
      </c>
      <c r="BM24" s="15" t="str">
        <f t="shared" si="32"/>
        <v/>
      </c>
      <c r="BN24" s="15" t="str">
        <f t="shared" si="15"/>
        <v/>
      </c>
      <c r="BO24" s="15" t="str">
        <f t="shared" si="33"/>
        <v/>
      </c>
      <c r="BP24" s="15" t="str">
        <f t="shared" si="34"/>
        <v/>
      </c>
      <c r="BQ24" s="15" t="str">
        <f t="shared" si="16"/>
        <v/>
      </c>
      <c r="BR24" s="15" t="str">
        <f t="shared" si="35"/>
        <v/>
      </c>
      <c r="BS24" s="15" t="str">
        <f t="shared" si="36"/>
        <v/>
      </c>
      <c r="BT24" s="15" t="str">
        <f t="shared" si="17"/>
        <v/>
      </c>
      <c r="BU24" s="15" t="str">
        <f t="shared" si="37"/>
        <v/>
      </c>
      <c r="BV24" s="15" t="str">
        <f t="shared" si="38"/>
        <v/>
      </c>
      <c r="BW24" s="15" t="str">
        <f t="shared" si="18"/>
        <v/>
      </c>
      <c r="BX24" s="15" t="str">
        <f t="shared" si="39"/>
        <v/>
      </c>
      <c r="BY24" s="15" t="str">
        <f t="shared" si="40"/>
        <v/>
      </c>
      <c r="BZ24" s="15" t="str">
        <f t="shared" si="19"/>
        <v/>
      </c>
      <c r="CA24" s="15" t="str">
        <f t="shared" si="41"/>
        <v/>
      </c>
      <c r="CB24" s="15" t="str">
        <f t="shared" si="42"/>
        <v/>
      </c>
      <c r="CC24" s="15" t="str">
        <f t="shared" si="20"/>
        <v/>
      </c>
      <c r="CD24" s="15" t="str">
        <f t="shared" si="43"/>
        <v/>
      </c>
      <c r="CE24" s="15" t="str">
        <f t="shared" si="44"/>
        <v/>
      </c>
      <c r="CF24" s="15" t="str">
        <f t="shared" si="21"/>
        <v/>
      </c>
      <c r="CG24" s="15" t="str">
        <f t="shared" si="45"/>
        <v/>
      </c>
      <c r="CH24" s="15" t="str">
        <f t="shared" si="46"/>
        <v/>
      </c>
      <c r="CI24" s="15" t="str">
        <f t="shared" si="47"/>
        <v/>
      </c>
      <c r="CJ24" s="16" t="b">
        <f t="shared" si="48"/>
        <v>0</v>
      </c>
      <c r="CK24" s="16" t="b">
        <f t="shared" si="49"/>
        <v>0</v>
      </c>
      <c r="CL24" s="16" t="b">
        <f t="shared" si="50"/>
        <v>0</v>
      </c>
      <c r="CM24" s="16" t="b">
        <f t="shared" si="51"/>
        <v>0</v>
      </c>
      <c r="CN24" s="16" t="b">
        <f t="shared" si="52"/>
        <v>0</v>
      </c>
      <c r="CO24" s="16" t="b">
        <f t="shared" si="53"/>
        <v>0</v>
      </c>
      <c r="CP24" s="16" t="b">
        <f t="shared" si="54"/>
        <v>0</v>
      </c>
      <c r="CQ24" s="16" t="b">
        <f t="shared" si="55"/>
        <v>0</v>
      </c>
      <c r="CR24" s="16" t="b">
        <f t="shared" si="56"/>
        <v>0</v>
      </c>
      <c r="CS24" s="16" t="b">
        <f t="shared" si="57"/>
        <v>0</v>
      </c>
      <c r="CT24" s="16" t="b">
        <f t="shared" si="58"/>
        <v>0</v>
      </c>
      <c r="CU24" s="16" t="b">
        <f t="shared" si="59"/>
        <v>0</v>
      </c>
      <c r="CV24" s="16" t="b">
        <f t="shared" si="60"/>
        <v>0</v>
      </c>
      <c r="CW24" s="16" t="b">
        <f t="shared" si="61"/>
        <v>0</v>
      </c>
      <c r="CX24" s="16" t="b">
        <f t="shared" si="62"/>
        <v>0</v>
      </c>
      <c r="CY24" s="16" t="b">
        <f t="shared" si="63"/>
        <v>0</v>
      </c>
      <c r="CZ24" s="16" t="b">
        <f t="shared" si="64"/>
        <v>0</v>
      </c>
      <c r="DA24" s="16" t="b">
        <f t="shared" si="65"/>
        <v>0</v>
      </c>
      <c r="DB24" s="16" t="b">
        <f t="shared" si="66"/>
        <v>0</v>
      </c>
      <c r="DC24" s="16" t="b">
        <f t="shared" si="67"/>
        <v>0</v>
      </c>
      <c r="DD24" s="16" t="b">
        <f t="shared" si="68"/>
        <v>0</v>
      </c>
      <c r="DE24" s="16" t="b">
        <f t="shared" si="69"/>
        <v>0</v>
      </c>
      <c r="DF24" s="16" t="b">
        <f t="shared" si="70"/>
        <v>0</v>
      </c>
      <c r="DG24" s="16" t="b">
        <f t="shared" si="71"/>
        <v>0</v>
      </c>
      <c r="DI24" s="39"/>
      <c r="DJ24" s="39"/>
      <c r="DK24" s="39"/>
      <c r="DL24" s="53" t="str">
        <f t="shared" si="22"/>
        <v/>
      </c>
      <c r="DM24" s="53" t="str">
        <f t="shared" si="23"/>
        <v/>
      </c>
      <c r="DN24" s="53" t="str">
        <f t="shared" si="24"/>
        <v/>
      </c>
      <c r="DO24" s="53" t="str">
        <f t="shared" si="25"/>
        <v/>
      </c>
      <c r="DP24" s="53" t="str">
        <f t="shared" si="26"/>
        <v/>
      </c>
      <c r="DQ24" s="53" t="str">
        <f>IF(ISBLANK($D24),"",CHOOSE($D24,Certification!$C$32,Certification!$C$48,Certification!$C$64,Certification!$C$80,Certification!$C$96))</f>
        <v/>
      </c>
      <c r="DR24" s="53" t="str">
        <f>IF(ISBLANK($D24),"",CHOOSE($D24,Certification!$C$33,Certification!$C$49,Certification!$C$65,Certification!$C$81,Certification!$C$97))</f>
        <v/>
      </c>
      <c r="DS24" s="53" t="str">
        <f>IF(ISBLANK($D24),"",CHOOSE($D24,Certification!$C$34,Certification!$C$50,Certification!$C$66,Certification!$C$82,Certification!$C$98))</f>
        <v/>
      </c>
      <c r="DT24" s="53" t="str">
        <f>IF(ISBLANK($D24),"",CHOOSE($D24,Certification!$C$35,Certification!$C$51,Certification!$C$67,Certification!$C$83,Certification!$C$99))</f>
        <v/>
      </c>
      <c r="DU24" s="53" t="str">
        <f>IF(ISBLANK($D24),"",CHOOSE($D24,Certification!$C$36,Certification!$C$52,Certification!$C$68,Certification!$C$84,Certification!$C$100))</f>
        <v/>
      </c>
      <c r="DV24" s="53" t="str">
        <f>IF(ISBLANK($D24),"",CHOOSE($D24,Certification!$C$37,Certification!$C$53,Certification!$C$69,Certification!$C$85,Certification!$C$101))</f>
        <v/>
      </c>
      <c r="DW24" s="169" t="str">
        <f>IF(ISBLANK($D24),"",CHOOSE($D24,Certification!$G$39,Certification!$G$55,Certification!$G$71,Certification!$G$87,Certification!$G$103))</f>
        <v/>
      </c>
      <c r="DX24" s="169" t="str">
        <f>IF(ISBLANK($D24),"",CHOOSE($D24,Certification!$G$40,Certification!$G$56,Certification!$G$72,Certification!$G$88,Certification!$G$104))</f>
        <v/>
      </c>
      <c r="DY24" s="169" t="str">
        <f>IF(ISBLANK($D24),"",CHOOSE($D24,Certification!$G$41,Certification!$G$57,Certification!$G$73,Certification!$G$89,Certification!$G$105))</f>
        <v/>
      </c>
      <c r="DZ24" s="53" t="str">
        <f>IF(ISBLANK($D24),"",CHOOSE($D24,IF(ISBLANK(Certification!$C$43),"",Certification!$C$43),IF(ISBLANK(Certification!$C$59),"",Certification!$C$59),IF(ISBLANK(Certification!$C$75),"",Certification!$C$75),IF(ISBLANK(Certification!$C$91),"",Certification!$C$91),IF(ISBLANK(Certification!$C$107),"",Certification!$C$107)))</f>
        <v/>
      </c>
      <c r="EA24" s="53" t="str">
        <f>IF(ISBLANK($D24),"",CHOOSE($D24,IF(ISBLANK(Certification!$C$45),"",Certification!$C$45),IF(ISBLANK(Certification!$C$61),"",Certification!$C$61),IF(ISBLANK(Certification!$C$77),"",Certification!$C$77),IF(ISBLANK(Certification!$C$93),"",Certification!$C$93),IF(ISBLANK(Certification!$C$109),"",Certification!$C$109)))</f>
        <v/>
      </c>
      <c r="EC24" s="19" t="s">
        <v>8</v>
      </c>
    </row>
    <row r="25" spans="1:133" s="17" customFormat="1" ht="25.5" x14ac:dyDescent="0.2">
      <c r="A25" s="48">
        <v>15</v>
      </c>
      <c r="B25" s="49" t="str">
        <f t="shared" si="2"/>
        <v/>
      </c>
      <c r="C25" s="186"/>
      <c r="D25" s="26"/>
      <c r="E25" s="189"/>
      <c r="F25" s="189"/>
      <c r="G25" s="189"/>
      <c r="H25" s="189"/>
      <c r="I25" s="189"/>
      <c r="J25" s="27"/>
      <c r="K25" s="27"/>
      <c r="L25" s="27"/>
      <c r="M25" s="27"/>
      <c r="N25" s="43"/>
      <c r="O25" s="27"/>
      <c r="P25" s="43"/>
      <c r="Q25" s="27"/>
      <c r="R25" s="27"/>
      <c r="S25" s="27"/>
      <c r="T25" s="26"/>
      <c r="U25" s="26"/>
      <c r="V25" s="27"/>
      <c r="W25" s="26"/>
      <c r="X25" s="26"/>
      <c r="Y25" s="26"/>
      <c r="Z25" s="26"/>
      <c r="AA25" s="26"/>
      <c r="AB25" s="26"/>
      <c r="AC25" s="26"/>
      <c r="AD25" s="26"/>
      <c r="AE25" s="26"/>
      <c r="AF25" s="26"/>
      <c r="AG25" s="26"/>
      <c r="AH25" s="26"/>
      <c r="AI25" s="26"/>
      <c r="AJ25" s="26"/>
      <c r="AK25" s="26"/>
      <c r="AL25" s="26"/>
      <c r="AM25" s="26"/>
      <c r="AN25" s="26"/>
      <c r="AO25" s="26"/>
      <c r="AP25" s="26"/>
      <c r="AQ25" s="175"/>
      <c r="AR25" s="206"/>
      <c r="AS25" s="180"/>
      <c r="AT25" s="15" t="str">
        <f t="shared" si="3"/>
        <v/>
      </c>
      <c r="AU25" s="15" t="str">
        <f t="shared" si="4"/>
        <v/>
      </c>
      <c r="AV25" s="15" t="str">
        <f t="shared" si="5"/>
        <v/>
      </c>
      <c r="AW25" s="15" t="str">
        <f t="shared" si="6"/>
        <v/>
      </c>
      <c r="AX25" s="15" t="str">
        <f t="shared" si="27"/>
        <v/>
      </c>
      <c r="AY25" s="15" t="str">
        <f t="shared" si="27"/>
        <v/>
      </c>
      <c r="AZ25" s="15" t="str">
        <f t="shared" si="28"/>
        <v/>
      </c>
      <c r="BA25" s="15" t="str">
        <f t="shared" si="7"/>
        <v/>
      </c>
      <c r="BB25" s="15" t="str">
        <f t="shared" si="7"/>
        <v/>
      </c>
      <c r="BC25" s="15" t="str">
        <f t="shared" si="8"/>
        <v/>
      </c>
      <c r="BD25" s="15" t="str">
        <f t="shared" si="9"/>
        <v/>
      </c>
      <c r="BE25" s="15" t="str">
        <f t="shared" si="10"/>
        <v/>
      </c>
      <c r="BF25" s="15" t="str">
        <f t="shared" si="11"/>
        <v/>
      </c>
      <c r="BG25" s="15" t="str">
        <f t="shared" si="12"/>
        <v/>
      </c>
      <c r="BH25" s="15" t="str">
        <f t="shared" si="29"/>
        <v/>
      </c>
      <c r="BI25" s="15" t="str">
        <f t="shared" si="30"/>
        <v/>
      </c>
      <c r="BJ25" s="15" t="str">
        <f t="shared" si="31"/>
        <v/>
      </c>
      <c r="BK25" s="15" t="str">
        <f t="shared" si="13"/>
        <v/>
      </c>
      <c r="BL25" s="15" t="str">
        <f t="shared" si="14"/>
        <v/>
      </c>
      <c r="BM25" s="15" t="str">
        <f t="shared" si="32"/>
        <v/>
      </c>
      <c r="BN25" s="15" t="str">
        <f t="shared" si="15"/>
        <v/>
      </c>
      <c r="BO25" s="15" t="str">
        <f t="shared" si="33"/>
        <v/>
      </c>
      <c r="BP25" s="15" t="str">
        <f t="shared" si="34"/>
        <v/>
      </c>
      <c r="BQ25" s="15" t="str">
        <f t="shared" si="16"/>
        <v/>
      </c>
      <c r="BR25" s="15" t="str">
        <f t="shared" si="35"/>
        <v/>
      </c>
      <c r="BS25" s="15" t="str">
        <f t="shared" si="36"/>
        <v/>
      </c>
      <c r="BT25" s="15" t="str">
        <f t="shared" si="17"/>
        <v/>
      </c>
      <c r="BU25" s="15" t="str">
        <f t="shared" si="37"/>
        <v/>
      </c>
      <c r="BV25" s="15" t="str">
        <f t="shared" si="38"/>
        <v/>
      </c>
      <c r="BW25" s="15" t="str">
        <f t="shared" si="18"/>
        <v/>
      </c>
      <c r="BX25" s="15" t="str">
        <f t="shared" si="39"/>
        <v/>
      </c>
      <c r="BY25" s="15" t="str">
        <f t="shared" si="40"/>
        <v/>
      </c>
      <c r="BZ25" s="15" t="str">
        <f t="shared" si="19"/>
        <v/>
      </c>
      <c r="CA25" s="15" t="str">
        <f t="shared" si="41"/>
        <v/>
      </c>
      <c r="CB25" s="15" t="str">
        <f t="shared" si="42"/>
        <v/>
      </c>
      <c r="CC25" s="15" t="str">
        <f t="shared" si="20"/>
        <v/>
      </c>
      <c r="CD25" s="15" t="str">
        <f t="shared" si="43"/>
        <v/>
      </c>
      <c r="CE25" s="15" t="str">
        <f t="shared" si="44"/>
        <v/>
      </c>
      <c r="CF25" s="15" t="str">
        <f t="shared" si="21"/>
        <v/>
      </c>
      <c r="CG25" s="15" t="str">
        <f t="shared" si="45"/>
        <v/>
      </c>
      <c r="CH25" s="15" t="str">
        <f t="shared" si="46"/>
        <v/>
      </c>
      <c r="CI25" s="15" t="str">
        <f t="shared" si="47"/>
        <v/>
      </c>
      <c r="CJ25" s="16" t="b">
        <f t="shared" si="48"/>
        <v>0</v>
      </c>
      <c r="CK25" s="16" t="b">
        <f t="shared" si="49"/>
        <v>0</v>
      </c>
      <c r="CL25" s="16" t="b">
        <f t="shared" si="50"/>
        <v>0</v>
      </c>
      <c r="CM25" s="16" t="b">
        <f t="shared" si="51"/>
        <v>0</v>
      </c>
      <c r="CN25" s="16" t="b">
        <f t="shared" si="52"/>
        <v>0</v>
      </c>
      <c r="CO25" s="16" t="b">
        <f t="shared" si="53"/>
        <v>0</v>
      </c>
      <c r="CP25" s="16" t="b">
        <f t="shared" si="54"/>
        <v>0</v>
      </c>
      <c r="CQ25" s="16" t="b">
        <f t="shared" si="55"/>
        <v>0</v>
      </c>
      <c r="CR25" s="16" t="b">
        <f t="shared" si="56"/>
        <v>0</v>
      </c>
      <c r="CS25" s="16" t="b">
        <f t="shared" si="57"/>
        <v>0</v>
      </c>
      <c r="CT25" s="16" t="b">
        <f t="shared" si="58"/>
        <v>0</v>
      </c>
      <c r="CU25" s="16" t="b">
        <f t="shared" si="59"/>
        <v>0</v>
      </c>
      <c r="CV25" s="16" t="b">
        <f t="shared" si="60"/>
        <v>0</v>
      </c>
      <c r="CW25" s="16" t="b">
        <f t="shared" si="61"/>
        <v>0</v>
      </c>
      <c r="CX25" s="16" t="b">
        <f t="shared" si="62"/>
        <v>0</v>
      </c>
      <c r="CY25" s="16" t="b">
        <f t="shared" si="63"/>
        <v>0</v>
      </c>
      <c r="CZ25" s="16" t="b">
        <f t="shared" si="64"/>
        <v>0</v>
      </c>
      <c r="DA25" s="16" t="b">
        <f t="shared" si="65"/>
        <v>0</v>
      </c>
      <c r="DB25" s="16" t="b">
        <f t="shared" si="66"/>
        <v>0</v>
      </c>
      <c r="DC25" s="16" t="b">
        <f t="shared" si="67"/>
        <v>0</v>
      </c>
      <c r="DD25" s="16" t="b">
        <f t="shared" si="68"/>
        <v>0</v>
      </c>
      <c r="DE25" s="16" t="b">
        <f t="shared" si="69"/>
        <v>0</v>
      </c>
      <c r="DF25" s="16" t="b">
        <f t="shared" si="70"/>
        <v>0</v>
      </c>
      <c r="DG25" s="16" t="b">
        <f t="shared" si="71"/>
        <v>0</v>
      </c>
      <c r="DI25" s="39"/>
      <c r="DJ25" s="39"/>
      <c r="DK25" s="39"/>
      <c r="DL25" s="53" t="str">
        <f t="shared" si="22"/>
        <v/>
      </c>
      <c r="DM25" s="53" t="str">
        <f t="shared" si="23"/>
        <v/>
      </c>
      <c r="DN25" s="53" t="str">
        <f t="shared" si="24"/>
        <v/>
      </c>
      <c r="DO25" s="53" t="str">
        <f t="shared" si="25"/>
        <v/>
      </c>
      <c r="DP25" s="53" t="str">
        <f t="shared" si="26"/>
        <v/>
      </c>
      <c r="DQ25" s="53" t="str">
        <f>IF(ISBLANK($D25),"",CHOOSE($D25,Certification!$C$32,Certification!$C$48,Certification!$C$64,Certification!$C$80,Certification!$C$96))</f>
        <v/>
      </c>
      <c r="DR25" s="53" t="str">
        <f>IF(ISBLANK($D25),"",CHOOSE($D25,Certification!$C$33,Certification!$C$49,Certification!$C$65,Certification!$C$81,Certification!$C$97))</f>
        <v/>
      </c>
      <c r="DS25" s="53" t="str">
        <f>IF(ISBLANK($D25),"",CHOOSE($D25,Certification!$C$34,Certification!$C$50,Certification!$C$66,Certification!$C$82,Certification!$C$98))</f>
        <v/>
      </c>
      <c r="DT25" s="53" t="str">
        <f>IF(ISBLANK($D25),"",CHOOSE($D25,Certification!$C$35,Certification!$C$51,Certification!$C$67,Certification!$C$83,Certification!$C$99))</f>
        <v/>
      </c>
      <c r="DU25" s="53" t="str">
        <f>IF(ISBLANK($D25),"",CHOOSE($D25,Certification!$C$36,Certification!$C$52,Certification!$C$68,Certification!$C$84,Certification!$C$100))</f>
        <v/>
      </c>
      <c r="DV25" s="53" t="str">
        <f>IF(ISBLANK($D25),"",CHOOSE($D25,Certification!$C$37,Certification!$C$53,Certification!$C$69,Certification!$C$85,Certification!$C$101))</f>
        <v/>
      </c>
      <c r="DW25" s="169" t="str">
        <f>IF(ISBLANK($D25),"",CHOOSE($D25,Certification!$G$39,Certification!$G$55,Certification!$G$71,Certification!$G$87,Certification!$G$103))</f>
        <v/>
      </c>
      <c r="DX25" s="169" t="str">
        <f>IF(ISBLANK($D25),"",CHOOSE($D25,Certification!$G$40,Certification!$G$56,Certification!$G$72,Certification!$G$88,Certification!$G$104))</f>
        <v/>
      </c>
      <c r="DY25" s="169" t="str">
        <f>IF(ISBLANK($D25),"",CHOOSE($D25,Certification!$G$41,Certification!$G$57,Certification!$G$73,Certification!$G$89,Certification!$G$105))</f>
        <v/>
      </c>
      <c r="DZ25" s="53" t="str">
        <f>IF(ISBLANK($D25),"",CHOOSE($D25,IF(ISBLANK(Certification!$C$43),"",Certification!$C$43),IF(ISBLANK(Certification!$C$59),"",Certification!$C$59),IF(ISBLANK(Certification!$C$75),"",Certification!$C$75),IF(ISBLANK(Certification!$C$91),"",Certification!$C$91),IF(ISBLANK(Certification!$C$107),"",Certification!$C$107)))</f>
        <v/>
      </c>
      <c r="EA25" s="53" t="str">
        <f>IF(ISBLANK($D25),"",CHOOSE($D25,IF(ISBLANK(Certification!$C$45),"",Certification!$C$45),IF(ISBLANK(Certification!$C$61),"",Certification!$C$61),IF(ISBLANK(Certification!$C$77),"",Certification!$C$77),IF(ISBLANK(Certification!$C$93),"",Certification!$C$93),IF(ISBLANK(Certification!$C$109),"",Certification!$C$109)))</f>
        <v/>
      </c>
      <c r="EC25" s="19" t="s">
        <v>8</v>
      </c>
    </row>
    <row r="26" spans="1:133" s="17" customFormat="1" ht="25.5" x14ac:dyDescent="0.2">
      <c r="A26" s="48">
        <v>16</v>
      </c>
      <c r="B26" s="49" t="str">
        <f t="shared" si="2"/>
        <v/>
      </c>
      <c r="C26" s="186"/>
      <c r="D26" s="26"/>
      <c r="E26" s="189"/>
      <c r="F26" s="189"/>
      <c r="G26" s="189"/>
      <c r="H26" s="189"/>
      <c r="I26" s="189"/>
      <c r="J26" s="27"/>
      <c r="K26" s="27"/>
      <c r="L26" s="27"/>
      <c r="M26" s="27"/>
      <c r="N26" s="43"/>
      <c r="O26" s="27"/>
      <c r="P26" s="43"/>
      <c r="Q26" s="27"/>
      <c r="R26" s="27"/>
      <c r="S26" s="27"/>
      <c r="T26" s="26"/>
      <c r="U26" s="26"/>
      <c r="V26" s="27"/>
      <c r="W26" s="26"/>
      <c r="X26" s="26"/>
      <c r="Y26" s="26"/>
      <c r="Z26" s="26"/>
      <c r="AA26" s="26"/>
      <c r="AB26" s="26"/>
      <c r="AC26" s="26"/>
      <c r="AD26" s="26"/>
      <c r="AE26" s="26"/>
      <c r="AF26" s="26"/>
      <c r="AG26" s="26"/>
      <c r="AH26" s="26"/>
      <c r="AI26" s="26"/>
      <c r="AJ26" s="26"/>
      <c r="AK26" s="26"/>
      <c r="AL26" s="26"/>
      <c r="AM26" s="26"/>
      <c r="AN26" s="26"/>
      <c r="AO26" s="26"/>
      <c r="AP26" s="26"/>
      <c r="AQ26" s="175"/>
      <c r="AR26" s="206"/>
      <c r="AS26" s="180"/>
      <c r="AT26" s="15" t="str">
        <f t="shared" si="3"/>
        <v/>
      </c>
      <c r="AU26" s="15" t="str">
        <f t="shared" si="4"/>
        <v/>
      </c>
      <c r="AV26" s="15" t="str">
        <f t="shared" si="5"/>
        <v/>
      </c>
      <c r="AW26" s="15" t="str">
        <f t="shared" si="6"/>
        <v/>
      </c>
      <c r="AX26" s="15" t="str">
        <f t="shared" si="27"/>
        <v/>
      </c>
      <c r="AY26" s="15" t="str">
        <f t="shared" si="27"/>
        <v/>
      </c>
      <c r="AZ26" s="15" t="str">
        <f t="shared" si="28"/>
        <v/>
      </c>
      <c r="BA26" s="15" t="str">
        <f t="shared" si="7"/>
        <v/>
      </c>
      <c r="BB26" s="15" t="str">
        <f t="shared" si="7"/>
        <v/>
      </c>
      <c r="BC26" s="15" t="str">
        <f t="shared" si="8"/>
        <v/>
      </c>
      <c r="BD26" s="15" t="str">
        <f t="shared" si="9"/>
        <v/>
      </c>
      <c r="BE26" s="15" t="str">
        <f t="shared" si="10"/>
        <v/>
      </c>
      <c r="BF26" s="15" t="str">
        <f t="shared" si="11"/>
        <v/>
      </c>
      <c r="BG26" s="15" t="str">
        <f t="shared" si="12"/>
        <v/>
      </c>
      <c r="BH26" s="15" t="str">
        <f t="shared" si="29"/>
        <v/>
      </c>
      <c r="BI26" s="15" t="str">
        <f t="shared" si="30"/>
        <v/>
      </c>
      <c r="BJ26" s="15" t="str">
        <f t="shared" si="31"/>
        <v/>
      </c>
      <c r="BK26" s="15" t="str">
        <f t="shared" si="13"/>
        <v/>
      </c>
      <c r="BL26" s="15" t="str">
        <f t="shared" si="14"/>
        <v/>
      </c>
      <c r="BM26" s="15" t="str">
        <f t="shared" si="32"/>
        <v/>
      </c>
      <c r="BN26" s="15" t="str">
        <f t="shared" si="15"/>
        <v/>
      </c>
      <c r="BO26" s="15" t="str">
        <f t="shared" si="33"/>
        <v/>
      </c>
      <c r="BP26" s="15" t="str">
        <f t="shared" si="34"/>
        <v/>
      </c>
      <c r="BQ26" s="15" t="str">
        <f t="shared" si="16"/>
        <v/>
      </c>
      <c r="BR26" s="15" t="str">
        <f t="shared" si="35"/>
        <v/>
      </c>
      <c r="BS26" s="15" t="str">
        <f t="shared" si="36"/>
        <v/>
      </c>
      <c r="BT26" s="15" t="str">
        <f t="shared" si="17"/>
        <v/>
      </c>
      <c r="BU26" s="15" t="str">
        <f t="shared" si="37"/>
        <v/>
      </c>
      <c r="BV26" s="15" t="str">
        <f t="shared" si="38"/>
        <v/>
      </c>
      <c r="BW26" s="15" t="str">
        <f t="shared" si="18"/>
        <v/>
      </c>
      <c r="BX26" s="15" t="str">
        <f t="shared" si="39"/>
        <v/>
      </c>
      <c r="BY26" s="15" t="str">
        <f t="shared" si="40"/>
        <v/>
      </c>
      <c r="BZ26" s="15" t="str">
        <f t="shared" si="19"/>
        <v/>
      </c>
      <c r="CA26" s="15" t="str">
        <f t="shared" si="41"/>
        <v/>
      </c>
      <c r="CB26" s="15" t="str">
        <f t="shared" si="42"/>
        <v/>
      </c>
      <c r="CC26" s="15" t="str">
        <f t="shared" si="20"/>
        <v/>
      </c>
      <c r="CD26" s="15" t="str">
        <f t="shared" si="43"/>
        <v/>
      </c>
      <c r="CE26" s="15" t="str">
        <f t="shared" si="44"/>
        <v/>
      </c>
      <c r="CF26" s="15" t="str">
        <f t="shared" si="21"/>
        <v/>
      </c>
      <c r="CG26" s="15" t="str">
        <f t="shared" si="45"/>
        <v/>
      </c>
      <c r="CH26" s="15" t="str">
        <f t="shared" si="46"/>
        <v/>
      </c>
      <c r="CI26" s="15" t="str">
        <f t="shared" si="47"/>
        <v/>
      </c>
      <c r="CJ26" s="16" t="b">
        <f t="shared" si="48"/>
        <v>0</v>
      </c>
      <c r="CK26" s="16" t="b">
        <f t="shared" si="49"/>
        <v>0</v>
      </c>
      <c r="CL26" s="16" t="b">
        <f t="shared" si="50"/>
        <v>0</v>
      </c>
      <c r="CM26" s="16" t="b">
        <f t="shared" si="51"/>
        <v>0</v>
      </c>
      <c r="CN26" s="16" t="b">
        <f t="shared" si="52"/>
        <v>0</v>
      </c>
      <c r="CO26" s="16" t="b">
        <f t="shared" si="53"/>
        <v>0</v>
      </c>
      <c r="CP26" s="16" t="b">
        <f t="shared" si="54"/>
        <v>0</v>
      </c>
      <c r="CQ26" s="16" t="b">
        <f t="shared" si="55"/>
        <v>0</v>
      </c>
      <c r="CR26" s="16" t="b">
        <f t="shared" si="56"/>
        <v>0</v>
      </c>
      <c r="CS26" s="16" t="b">
        <f t="shared" si="57"/>
        <v>0</v>
      </c>
      <c r="CT26" s="16" t="b">
        <f t="shared" si="58"/>
        <v>0</v>
      </c>
      <c r="CU26" s="16" t="b">
        <f t="shared" si="59"/>
        <v>0</v>
      </c>
      <c r="CV26" s="16" t="b">
        <f t="shared" si="60"/>
        <v>0</v>
      </c>
      <c r="CW26" s="16" t="b">
        <f t="shared" si="61"/>
        <v>0</v>
      </c>
      <c r="CX26" s="16" t="b">
        <f t="shared" si="62"/>
        <v>0</v>
      </c>
      <c r="CY26" s="16" t="b">
        <f t="shared" si="63"/>
        <v>0</v>
      </c>
      <c r="CZ26" s="16" t="b">
        <f t="shared" si="64"/>
        <v>0</v>
      </c>
      <c r="DA26" s="16" t="b">
        <f t="shared" si="65"/>
        <v>0</v>
      </c>
      <c r="DB26" s="16" t="b">
        <f t="shared" si="66"/>
        <v>0</v>
      </c>
      <c r="DC26" s="16" t="b">
        <f t="shared" si="67"/>
        <v>0</v>
      </c>
      <c r="DD26" s="16" t="b">
        <f t="shared" si="68"/>
        <v>0</v>
      </c>
      <c r="DE26" s="16" t="b">
        <f t="shared" si="69"/>
        <v>0</v>
      </c>
      <c r="DF26" s="16" t="b">
        <f t="shared" si="70"/>
        <v>0</v>
      </c>
      <c r="DG26" s="16" t="b">
        <f t="shared" si="71"/>
        <v>0</v>
      </c>
      <c r="DI26" s="39"/>
      <c r="DJ26" s="39"/>
      <c r="DK26" s="39"/>
      <c r="DL26" s="53" t="str">
        <f t="shared" si="22"/>
        <v/>
      </c>
      <c r="DM26" s="53" t="str">
        <f t="shared" si="23"/>
        <v/>
      </c>
      <c r="DN26" s="53" t="str">
        <f t="shared" si="24"/>
        <v/>
      </c>
      <c r="DO26" s="53" t="str">
        <f t="shared" si="25"/>
        <v/>
      </c>
      <c r="DP26" s="53" t="str">
        <f t="shared" si="26"/>
        <v/>
      </c>
      <c r="DQ26" s="53" t="str">
        <f>IF(ISBLANK($D26),"",CHOOSE($D26,Certification!$C$32,Certification!$C$48,Certification!$C$64,Certification!$C$80,Certification!$C$96))</f>
        <v/>
      </c>
      <c r="DR26" s="53" t="str">
        <f>IF(ISBLANK($D26),"",CHOOSE($D26,Certification!$C$33,Certification!$C$49,Certification!$C$65,Certification!$C$81,Certification!$C$97))</f>
        <v/>
      </c>
      <c r="DS26" s="53" t="str">
        <f>IF(ISBLANK($D26),"",CHOOSE($D26,Certification!$C$34,Certification!$C$50,Certification!$C$66,Certification!$C$82,Certification!$C$98))</f>
        <v/>
      </c>
      <c r="DT26" s="53" t="str">
        <f>IF(ISBLANK($D26),"",CHOOSE($D26,Certification!$C$35,Certification!$C$51,Certification!$C$67,Certification!$C$83,Certification!$C$99))</f>
        <v/>
      </c>
      <c r="DU26" s="53" t="str">
        <f>IF(ISBLANK($D26),"",CHOOSE($D26,Certification!$C$36,Certification!$C$52,Certification!$C$68,Certification!$C$84,Certification!$C$100))</f>
        <v/>
      </c>
      <c r="DV26" s="53" t="str">
        <f>IF(ISBLANK($D26),"",CHOOSE($D26,Certification!$C$37,Certification!$C$53,Certification!$C$69,Certification!$C$85,Certification!$C$101))</f>
        <v/>
      </c>
      <c r="DW26" s="169" t="str">
        <f>IF(ISBLANK($D26),"",CHOOSE($D26,Certification!$G$39,Certification!$G$55,Certification!$G$71,Certification!$G$87,Certification!$G$103))</f>
        <v/>
      </c>
      <c r="DX26" s="169" t="str">
        <f>IF(ISBLANK($D26),"",CHOOSE($D26,Certification!$G$40,Certification!$G$56,Certification!$G$72,Certification!$G$88,Certification!$G$104))</f>
        <v/>
      </c>
      <c r="DY26" s="169" t="str">
        <f>IF(ISBLANK($D26),"",CHOOSE($D26,Certification!$G$41,Certification!$G$57,Certification!$G$73,Certification!$G$89,Certification!$G$105))</f>
        <v/>
      </c>
      <c r="DZ26" s="53" t="str">
        <f>IF(ISBLANK($D26),"",CHOOSE($D26,IF(ISBLANK(Certification!$C$43),"",Certification!$C$43),IF(ISBLANK(Certification!$C$59),"",Certification!$C$59),IF(ISBLANK(Certification!$C$75),"",Certification!$C$75),IF(ISBLANK(Certification!$C$91),"",Certification!$C$91),IF(ISBLANK(Certification!$C$107),"",Certification!$C$107)))</f>
        <v/>
      </c>
      <c r="EA26" s="53" t="str">
        <f>IF(ISBLANK($D26),"",CHOOSE($D26,IF(ISBLANK(Certification!$C$45),"",Certification!$C$45),IF(ISBLANK(Certification!$C$61),"",Certification!$C$61),IF(ISBLANK(Certification!$C$77),"",Certification!$C$77),IF(ISBLANK(Certification!$C$93),"",Certification!$C$93),IF(ISBLANK(Certification!$C$109),"",Certification!$C$109)))</f>
        <v/>
      </c>
      <c r="EC26" s="19" t="s">
        <v>8</v>
      </c>
    </row>
    <row r="27" spans="1:133" s="17" customFormat="1" ht="25.5" x14ac:dyDescent="0.2">
      <c r="A27" s="48">
        <v>17</v>
      </c>
      <c r="B27" s="49" t="str">
        <f t="shared" si="2"/>
        <v/>
      </c>
      <c r="C27" s="186"/>
      <c r="D27" s="26"/>
      <c r="E27" s="189"/>
      <c r="F27" s="189"/>
      <c r="G27" s="189"/>
      <c r="H27" s="189"/>
      <c r="I27" s="189"/>
      <c r="J27" s="27"/>
      <c r="K27" s="27"/>
      <c r="L27" s="27"/>
      <c r="M27" s="27"/>
      <c r="N27" s="43"/>
      <c r="O27" s="27"/>
      <c r="P27" s="43"/>
      <c r="Q27" s="27"/>
      <c r="R27" s="27"/>
      <c r="S27" s="27"/>
      <c r="T27" s="26"/>
      <c r="U27" s="26"/>
      <c r="V27" s="27"/>
      <c r="W27" s="26"/>
      <c r="X27" s="26"/>
      <c r="Y27" s="26"/>
      <c r="Z27" s="26"/>
      <c r="AA27" s="26"/>
      <c r="AB27" s="26"/>
      <c r="AC27" s="26"/>
      <c r="AD27" s="26"/>
      <c r="AE27" s="26"/>
      <c r="AF27" s="26"/>
      <c r="AG27" s="26"/>
      <c r="AH27" s="26"/>
      <c r="AI27" s="26"/>
      <c r="AJ27" s="26"/>
      <c r="AK27" s="26"/>
      <c r="AL27" s="26"/>
      <c r="AM27" s="26"/>
      <c r="AN27" s="26"/>
      <c r="AO27" s="26"/>
      <c r="AP27" s="26"/>
      <c r="AQ27" s="175"/>
      <c r="AR27" s="206"/>
      <c r="AS27" s="180"/>
      <c r="AT27" s="15" t="str">
        <f t="shared" si="3"/>
        <v/>
      </c>
      <c r="AU27" s="15" t="str">
        <f t="shared" si="4"/>
        <v/>
      </c>
      <c r="AV27" s="15" t="str">
        <f t="shared" si="5"/>
        <v/>
      </c>
      <c r="AW27" s="15" t="str">
        <f t="shared" si="6"/>
        <v/>
      </c>
      <c r="AX27" s="15" t="str">
        <f t="shared" si="27"/>
        <v/>
      </c>
      <c r="AY27" s="15" t="str">
        <f t="shared" si="27"/>
        <v/>
      </c>
      <c r="AZ27" s="15" t="str">
        <f t="shared" si="28"/>
        <v/>
      </c>
      <c r="BA27" s="15" t="str">
        <f t="shared" si="7"/>
        <v/>
      </c>
      <c r="BB27" s="15" t="str">
        <f t="shared" si="7"/>
        <v/>
      </c>
      <c r="BC27" s="15" t="str">
        <f t="shared" si="8"/>
        <v/>
      </c>
      <c r="BD27" s="15" t="str">
        <f t="shared" si="9"/>
        <v/>
      </c>
      <c r="BE27" s="15" t="str">
        <f t="shared" si="10"/>
        <v/>
      </c>
      <c r="BF27" s="15" t="str">
        <f t="shared" si="11"/>
        <v/>
      </c>
      <c r="BG27" s="15" t="str">
        <f t="shared" si="12"/>
        <v/>
      </c>
      <c r="BH27" s="15" t="str">
        <f t="shared" si="29"/>
        <v/>
      </c>
      <c r="BI27" s="15" t="str">
        <f t="shared" si="30"/>
        <v/>
      </c>
      <c r="BJ27" s="15" t="str">
        <f t="shared" si="31"/>
        <v/>
      </c>
      <c r="BK27" s="15" t="str">
        <f t="shared" si="13"/>
        <v/>
      </c>
      <c r="BL27" s="15" t="str">
        <f t="shared" si="14"/>
        <v/>
      </c>
      <c r="BM27" s="15" t="str">
        <f t="shared" si="32"/>
        <v/>
      </c>
      <c r="BN27" s="15" t="str">
        <f t="shared" si="15"/>
        <v/>
      </c>
      <c r="BO27" s="15" t="str">
        <f t="shared" si="33"/>
        <v/>
      </c>
      <c r="BP27" s="15" t="str">
        <f t="shared" si="34"/>
        <v/>
      </c>
      <c r="BQ27" s="15" t="str">
        <f t="shared" si="16"/>
        <v/>
      </c>
      <c r="BR27" s="15" t="str">
        <f t="shared" si="35"/>
        <v/>
      </c>
      <c r="BS27" s="15" t="str">
        <f t="shared" si="36"/>
        <v/>
      </c>
      <c r="BT27" s="15" t="str">
        <f t="shared" si="17"/>
        <v/>
      </c>
      <c r="BU27" s="15" t="str">
        <f t="shared" si="37"/>
        <v/>
      </c>
      <c r="BV27" s="15" t="str">
        <f t="shared" si="38"/>
        <v/>
      </c>
      <c r="BW27" s="15" t="str">
        <f t="shared" si="18"/>
        <v/>
      </c>
      <c r="BX27" s="15" t="str">
        <f t="shared" si="39"/>
        <v/>
      </c>
      <c r="BY27" s="15" t="str">
        <f t="shared" si="40"/>
        <v/>
      </c>
      <c r="BZ27" s="15" t="str">
        <f t="shared" si="19"/>
        <v/>
      </c>
      <c r="CA27" s="15" t="str">
        <f t="shared" si="41"/>
        <v/>
      </c>
      <c r="CB27" s="15" t="str">
        <f t="shared" si="42"/>
        <v/>
      </c>
      <c r="CC27" s="15" t="str">
        <f t="shared" si="20"/>
        <v/>
      </c>
      <c r="CD27" s="15" t="str">
        <f t="shared" si="43"/>
        <v/>
      </c>
      <c r="CE27" s="15" t="str">
        <f t="shared" si="44"/>
        <v/>
      </c>
      <c r="CF27" s="15" t="str">
        <f t="shared" si="21"/>
        <v/>
      </c>
      <c r="CG27" s="15" t="str">
        <f t="shared" si="45"/>
        <v/>
      </c>
      <c r="CH27" s="15" t="str">
        <f t="shared" si="46"/>
        <v/>
      </c>
      <c r="CI27" s="15" t="str">
        <f t="shared" si="47"/>
        <v/>
      </c>
      <c r="CJ27" s="16" t="b">
        <f t="shared" si="48"/>
        <v>0</v>
      </c>
      <c r="CK27" s="16" t="b">
        <f t="shared" si="49"/>
        <v>0</v>
      </c>
      <c r="CL27" s="16" t="b">
        <f t="shared" si="50"/>
        <v>0</v>
      </c>
      <c r="CM27" s="16" t="b">
        <f t="shared" si="51"/>
        <v>0</v>
      </c>
      <c r="CN27" s="16" t="b">
        <f t="shared" si="52"/>
        <v>0</v>
      </c>
      <c r="CO27" s="16" t="b">
        <f t="shared" si="53"/>
        <v>0</v>
      </c>
      <c r="CP27" s="16" t="b">
        <f t="shared" si="54"/>
        <v>0</v>
      </c>
      <c r="CQ27" s="16" t="b">
        <f t="shared" si="55"/>
        <v>0</v>
      </c>
      <c r="CR27" s="16" t="b">
        <f t="shared" si="56"/>
        <v>0</v>
      </c>
      <c r="CS27" s="16" t="b">
        <f t="shared" si="57"/>
        <v>0</v>
      </c>
      <c r="CT27" s="16" t="b">
        <f t="shared" si="58"/>
        <v>0</v>
      </c>
      <c r="CU27" s="16" t="b">
        <f t="shared" si="59"/>
        <v>0</v>
      </c>
      <c r="CV27" s="16" t="b">
        <f t="shared" si="60"/>
        <v>0</v>
      </c>
      <c r="CW27" s="16" t="b">
        <f t="shared" si="61"/>
        <v>0</v>
      </c>
      <c r="CX27" s="16" t="b">
        <f t="shared" si="62"/>
        <v>0</v>
      </c>
      <c r="CY27" s="16" t="b">
        <f t="shared" si="63"/>
        <v>0</v>
      </c>
      <c r="CZ27" s="16" t="b">
        <f t="shared" si="64"/>
        <v>0</v>
      </c>
      <c r="DA27" s="16" t="b">
        <f t="shared" si="65"/>
        <v>0</v>
      </c>
      <c r="DB27" s="16" t="b">
        <f t="shared" si="66"/>
        <v>0</v>
      </c>
      <c r="DC27" s="16" t="b">
        <f t="shared" si="67"/>
        <v>0</v>
      </c>
      <c r="DD27" s="16" t="b">
        <f t="shared" si="68"/>
        <v>0</v>
      </c>
      <c r="DE27" s="16" t="b">
        <f t="shared" si="69"/>
        <v>0</v>
      </c>
      <c r="DF27" s="16" t="b">
        <f t="shared" si="70"/>
        <v>0</v>
      </c>
      <c r="DG27" s="16" t="b">
        <f t="shared" si="71"/>
        <v>0</v>
      </c>
      <c r="DI27" s="39"/>
      <c r="DJ27" s="39"/>
      <c r="DK27" s="39"/>
      <c r="DL27" s="53" t="str">
        <f t="shared" si="22"/>
        <v/>
      </c>
      <c r="DM27" s="53" t="str">
        <f t="shared" si="23"/>
        <v/>
      </c>
      <c r="DN27" s="53" t="str">
        <f t="shared" si="24"/>
        <v/>
      </c>
      <c r="DO27" s="53" t="str">
        <f t="shared" si="25"/>
        <v/>
      </c>
      <c r="DP27" s="53" t="str">
        <f t="shared" si="26"/>
        <v/>
      </c>
      <c r="DQ27" s="53" t="str">
        <f>IF(ISBLANK($D27),"",CHOOSE($D27,Certification!$C$32,Certification!$C$48,Certification!$C$64,Certification!$C$80,Certification!$C$96))</f>
        <v/>
      </c>
      <c r="DR27" s="53" t="str">
        <f>IF(ISBLANK($D27),"",CHOOSE($D27,Certification!$C$33,Certification!$C$49,Certification!$C$65,Certification!$C$81,Certification!$C$97))</f>
        <v/>
      </c>
      <c r="DS27" s="53" t="str">
        <f>IF(ISBLANK($D27),"",CHOOSE($D27,Certification!$C$34,Certification!$C$50,Certification!$C$66,Certification!$C$82,Certification!$C$98))</f>
        <v/>
      </c>
      <c r="DT27" s="53" t="str">
        <f>IF(ISBLANK($D27),"",CHOOSE($D27,Certification!$C$35,Certification!$C$51,Certification!$C$67,Certification!$C$83,Certification!$C$99))</f>
        <v/>
      </c>
      <c r="DU27" s="53" t="str">
        <f>IF(ISBLANK($D27),"",CHOOSE($D27,Certification!$C$36,Certification!$C$52,Certification!$C$68,Certification!$C$84,Certification!$C$100))</f>
        <v/>
      </c>
      <c r="DV27" s="53" t="str">
        <f>IF(ISBLANK($D27),"",CHOOSE($D27,Certification!$C$37,Certification!$C$53,Certification!$C$69,Certification!$C$85,Certification!$C$101))</f>
        <v/>
      </c>
      <c r="DW27" s="169" t="str">
        <f>IF(ISBLANK($D27),"",CHOOSE($D27,Certification!$G$39,Certification!$G$55,Certification!$G$71,Certification!$G$87,Certification!$G$103))</f>
        <v/>
      </c>
      <c r="DX27" s="169" t="str">
        <f>IF(ISBLANK($D27),"",CHOOSE($D27,Certification!$G$40,Certification!$G$56,Certification!$G$72,Certification!$G$88,Certification!$G$104))</f>
        <v/>
      </c>
      <c r="DY27" s="169" t="str">
        <f>IF(ISBLANK($D27),"",CHOOSE($D27,Certification!$G$41,Certification!$G$57,Certification!$G$73,Certification!$G$89,Certification!$G$105))</f>
        <v/>
      </c>
      <c r="DZ27" s="53" t="str">
        <f>IF(ISBLANK($D27),"",CHOOSE($D27,IF(ISBLANK(Certification!$C$43),"",Certification!$C$43),IF(ISBLANK(Certification!$C$59),"",Certification!$C$59),IF(ISBLANK(Certification!$C$75),"",Certification!$C$75),IF(ISBLANK(Certification!$C$91),"",Certification!$C$91),IF(ISBLANK(Certification!$C$107),"",Certification!$C$107)))</f>
        <v/>
      </c>
      <c r="EA27" s="53" t="str">
        <f>IF(ISBLANK($D27),"",CHOOSE($D27,IF(ISBLANK(Certification!$C$45),"",Certification!$C$45),IF(ISBLANK(Certification!$C$61),"",Certification!$C$61),IF(ISBLANK(Certification!$C$77),"",Certification!$C$77),IF(ISBLANK(Certification!$C$93),"",Certification!$C$93),IF(ISBLANK(Certification!$C$109),"",Certification!$C$109)))</f>
        <v/>
      </c>
      <c r="EC27" s="19" t="s">
        <v>8</v>
      </c>
    </row>
    <row r="28" spans="1:133" s="17" customFormat="1" ht="25.5" x14ac:dyDescent="0.2">
      <c r="A28" s="48">
        <v>18</v>
      </c>
      <c r="B28" s="49" t="str">
        <f t="shared" si="2"/>
        <v/>
      </c>
      <c r="C28" s="186"/>
      <c r="D28" s="26"/>
      <c r="E28" s="189"/>
      <c r="F28" s="189"/>
      <c r="G28" s="189"/>
      <c r="H28" s="189"/>
      <c r="I28" s="189"/>
      <c r="J28" s="27"/>
      <c r="K28" s="27"/>
      <c r="L28" s="27"/>
      <c r="M28" s="27"/>
      <c r="N28" s="43"/>
      <c r="O28" s="27"/>
      <c r="P28" s="43"/>
      <c r="Q28" s="27"/>
      <c r="R28" s="27"/>
      <c r="S28" s="27"/>
      <c r="T28" s="26"/>
      <c r="U28" s="26"/>
      <c r="V28" s="27"/>
      <c r="W28" s="26"/>
      <c r="X28" s="26"/>
      <c r="Y28" s="26"/>
      <c r="Z28" s="26"/>
      <c r="AA28" s="26"/>
      <c r="AB28" s="26"/>
      <c r="AC28" s="26"/>
      <c r="AD28" s="26"/>
      <c r="AE28" s="26"/>
      <c r="AF28" s="26"/>
      <c r="AG28" s="26"/>
      <c r="AH28" s="26"/>
      <c r="AI28" s="26"/>
      <c r="AJ28" s="26"/>
      <c r="AK28" s="26"/>
      <c r="AL28" s="26"/>
      <c r="AM28" s="26"/>
      <c r="AN28" s="26"/>
      <c r="AO28" s="26"/>
      <c r="AP28" s="26"/>
      <c r="AQ28" s="175"/>
      <c r="AR28" s="206"/>
      <c r="AS28" s="180"/>
      <c r="AT28" s="15" t="str">
        <f t="shared" si="3"/>
        <v/>
      </c>
      <c r="AU28" s="15" t="str">
        <f t="shared" si="4"/>
        <v/>
      </c>
      <c r="AV28" s="15" t="str">
        <f t="shared" si="5"/>
        <v/>
      </c>
      <c r="AW28" s="15" t="str">
        <f t="shared" si="6"/>
        <v/>
      </c>
      <c r="AX28" s="15" t="str">
        <f t="shared" si="27"/>
        <v/>
      </c>
      <c r="AY28" s="15" t="str">
        <f t="shared" si="27"/>
        <v/>
      </c>
      <c r="AZ28" s="15" t="str">
        <f t="shared" si="28"/>
        <v/>
      </c>
      <c r="BA28" s="15" t="str">
        <f t="shared" si="7"/>
        <v/>
      </c>
      <c r="BB28" s="15" t="str">
        <f t="shared" si="7"/>
        <v/>
      </c>
      <c r="BC28" s="15" t="str">
        <f t="shared" si="8"/>
        <v/>
      </c>
      <c r="BD28" s="15" t="str">
        <f t="shared" si="9"/>
        <v/>
      </c>
      <c r="BE28" s="15" t="str">
        <f t="shared" si="10"/>
        <v/>
      </c>
      <c r="BF28" s="15" t="str">
        <f t="shared" si="11"/>
        <v/>
      </c>
      <c r="BG28" s="15" t="str">
        <f t="shared" si="12"/>
        <v/>
      </c>
      <c r="BH28" s="15" t="str">
        <f t="shared" si="29"/>
        <v/>
      </c>
      <c r="BI28" s="15" t="str">
        <f t="shared" si="30"/>
        <v/>
      </c>
      <c r="BJ28" s="15" t="str">
        <f t="shared" si="31"/>
        <v/>
      </c>
      <c r="BK28" s="15" t="str">
        <f t="shared" si="13"/>
        <v/>
      </c>
      <c r="BL28" s="15" t="str">
        <f t="shared" si="14"/>
        <v/>
      </c>
      <c r="BM28" s="15" t="str">
        <f t="shared" si="32"/>
        <v/>
      </c>
      <c r="BN28" s="15" t="str">
        <f t="shared" si="15"/>
        <v/>
      </c>
      <c r="BO28" s="15" t="str">
        <f t="shared" si="33"/>
        <v/>
      </c>
      <c r="BP28" s="15" t="str">
        <f t="shared" si="34"/>
        <v/>
      </c>
      <c r="BQ28" s="15" t="str">
        <f t="shared" si="16"/>
        <v/>
      </c>
      <c r="BR28" s="15" t="str">
        <f t="shared" si="35"/>
        <v/>
      </c>
      <c r="BS28" s="15" t="str">
        <f t="shared" si="36"/>
        <v/>
      </c>
      <c r="BT28" s="15" t="str">
        <f t="shared" si="17"/>
        <v/>
      </c>
      <c r="BU28" s="15" t="str">
        <f t="shared" si="37"/>
        <v/>
      </c>
      <c r="BV28" s="15" t="str">
        <f t="shared" si="38"/>
        <v/>
      </c>
      <c r="BW28" s="15" t="str">
        <f t="shared" si="18"/>
        <v/>
      </c>
      <c r="BX28" s="15" t="str">
        <f t="shared" si="39"/>
        <v/>
      </c>
      <c r="BY28" s="15" t="str">
        <f t="shared" si="40"/>
        <v/>
      </c>
      <c r="BZ28" s="15" t="str">
        <f t="shared" si="19"/>
        <v/>
      </c>
      <c r="CA28" s="15" t="str">
        <f t="shared" si="41"/>
        <v/>
      </c>
      <c r="CB28" s="15" t="str">
        <f t="shared" si="42"/>
        <v/>
      </c>
      <c r="CC28" s="15" t="str">
        <f t="shared" si="20"/>
        <v/>
      </c>
      <c r="CD28" s="15" t="str">
        <f t="shared" si="43"/>
        <v/>
      </c>
      <c r="CE28" s="15" t="str">
        <f t="shared" si="44"/>
        <v/>
      </c>
      <c r="CF28" s="15" t="str">
        <f t="shared" si="21"/>
        <v/>
      </c>
      <c r="CG28" s="15" t="str">
        <f t="shared" si="45"/>
        <v/>
      </c>
      <c r="CH28" s="15" t="str">
        <f t="shared" si="46"/>
        <v/>
      </c>
      <c r="CI28" s="15" t="str">
        <f t="shared" si="47"/>
        <v/>
      </c>
      <c r="CJ28" s="16" t="b">
        <f t="shared" si="48"/>
        <v>0</v>
      </c>
      <c r="CK28" s="16" t="b">
        <f t="shared" si="49"/>
        <v>0</v>
      </c>
      <c r="CL28" s="16" t="b">
        <f t="shared" si="50"/>
        <v>0</v>
      </c>
      <c r="CM28" s="16" t="b">
        <f t="shared" si="51"/>
        <v>0</v>
      </c>
      <c r="CN28" s="16" t="b">
        <f t="shared" si="52"/>
        <v>0</v>
      </c>
      <c r="CO28" s="16" t="b">
        <f t="shared" si="53"/>
        <v>0</v>
      </c>
      <c r="CP28" s="16" t="b">
        <f t="shared" si="54"/>
        <v>0</v>
      </c>
      <c r="CQ28" s="16" t="b">
        <f t="shared" si="55"/>
        <v>0</v>
      </c>
      <c r="CR28" s="16" t="b">
        <f t="shared" si="56"/>
        <v>0</v>
      </c>
      <c r="CS28" s="16" t="b">
        <f t="shared" si="57"/>
        <v>0</v>
      </c>
      <c r="CT28" s="16" t="b">
        <f t="shared" si="58"/>
        <v>0</v>
      </c>
      <c r="CU28" s="16" t="b">
        <f t="shared" si="59"/>
        <v>0</v>
      </c>
      <c r="CV28" s="16" t="b">
        <f t="shared" si="60"/>
        <v>0</v>
      </c>
      <c r="CW28" s="16" t="b">
        <f t="shared" si="61"/>
        <v>0</v>
      </c>
      <c r="CX28" s="16" t="b">
        <f t="shared" si="62"/>
        <v>0</v>
      </c>
      <c r="CY28" s="16" t="b">
        <f t="shared" si="63"/>
        <v>0</v>
      </c>
      <c r="CZ28" s="16" t="b">
        <f t="shared" si="64"/>
        <v>0</v>
      </c>
      <c r="DA28" s="16" t="b">
        <f t="shared" si="65"/>
        <v>0</v>
      </c>
      <c r="DB28" s="16" t="b">
        <f t="shared" si="66"/>
        <v>0</v>
      </c>
      <c r="DC28" s="16" t="b">
        <f t="shared" si="67"/>
        <v>0</v>
      </c>
      <c r="DD28" s="16" t="b">
        <f t="shared" si="68"/>
        <v>0</v>
      </c>
      <c r="DE28" s="16" t="b">
        <f t="shared" si="69"/>
        <v>0</v>
      </c>
      <c r="DF28" s="16" t="b">
        <f t="shared" si="70"/>
        <v>0</v>
      </c>
      <c r="DG28" s="16" t="b">
        <f t="shared" si="71"/>
        <v>0</v>
      </c>
      <c r="DI28" s="39"/>
      <c r="DJ28" s="39"/>
      <c r="DK28" s="39"/>
      <c r="DL28" s="53" t="str">
        <f t="shared" si="22"/>
        <v/>
      </c>
      <c r="DM28" s="53" t="str">
        <f t="shared" si="23"/>
        <v/>
      </c>
      <c r="DN28" s="53" t="str">
        <f t="shared" si="24"/>
        <v/>
      </c>
      <c r="DO28" s="53" t="str">
        <f t="shared" si="25"/>
        <v/>
      </c>
      <c r="DP28" s="53" t="str">
        <f t="shared" si="26"/>
        <v/>
      </c>
      <c r="DQ28" s="53" t="str">
        <f>IF(ISBLANK($D28),"",CHOOSE($D28,Certification!$C$32,Certification!$C$48,Certification!$C$64,Certification!$C$80,Certification!$C$96))</f>
        <v/>
      </c>
      <c r="DR28" s="53" t="str">
        <f>IF(ISBLANK($D28),"",CHOOSE($D28,Certification!$C$33,Certification!$C$49,Certification!$C$65,Certification!$C$81,Certification!$C$97))</f>
        <v/>
      </c>
      <c r="DS28" s="53" t="str">
        <f>IF(ISBLANK($D28),"",CHOOSE($D28,Certification!$C$34,Certification!$C$50,Certification!$C$66,Certification!$C$82,Certification!$C$98))</f>
        <v/>
      </c>
      <c r="DT28" s="53" t="str">
        <f>IF(ISBLANK($D28),"",CHOOSE($D28,Certification!$C$35,Certification!$C$51,Certification!$C$67,Certification!$C$83,Certification!$C$99))</f>
        <v/>
      </c>
      <c r="DU28" s="53" t="str">
        <f>IF(ISBLANK($D28),"",CHOOSE($D28,Certification!$C$36,Certification!$C$52,Certification!$C$68,Certification!$C$84,Certification!$C$100))</f>
        <v/>
      </c>
      <c r="DV28" s="53" t="str">
        <f>IF(ISBLANK($D28),"",CHOOSE($D28,Certification!$C$37,Certification!$C$53,Certification!$C$69,Certification!$C$85,Certification!$C$101))</f>
        <v/>
      </c>
      <c r="DW28" s="169" t="str">
        <f>IF(ISBLANK($D28),"",CHOOSE($D28,Certification!$G$39,Certification!$G$55,Certification!$G$71,Certification!$G$87,Certification!$G$103))</f>
        <v/>
      </c>
      <c r="DX28" s="169" t="str">
        <f>IF(ISBLANK($D28),"",CHOOSE($D28,Certification!$G$40,Certification!$G$56,Certification!$G$72,Certification!$G$88,Certification!$G$104))</f>
        <v/>
      </c>
      <c r="DY28" s="169" t="str">
        <f>IF(ISBLANK($D28),"",CHOOSE($D28,Certification!$G$41,Certification!$G$57,Certification!$G$73,Certification!$G$89,Certification!$G$105))</f>
        <v/>
      </c>
      <c r="DZ28" s="53" t="str">
        <f>IF(ISBLANK($D28),"",CHOOSE($D28,IF(ISBLANK(Certification!$C$43),"",Certification!$C$43),IF(ISBLANK(Certification!$C$59),"",Certification!$C$59),IF(ISBLANK(Certification!$C$75),"",Certification!$C$75),IF(ISBLANK(Certification!$C$91),"",Certification!$C$91),IF(ISBLANK(Certification!$C$107),"",Certification!$C$107)))</f>
        <v/>
      </c>
      <c r="EA28" s="53" t="str">
        <f>IF(ISBLANK($D28),"",CHOOSE($D28,IF(ISBLANK(Certification!$C$45),"",Certification!$C$45),IF(ISBLANK(Certification!$C$61),"",Certification!$C$61),IF(ISBLANK(Certification!$C$77),"",Certification!$C$77),IF(ISBLANK(Certification!$C$93),"",Certification!$C$93),IF(ISBLANK(Certification!$C$109),"",Certification!$C$109)))</f>
        <v/>
      </c>
      <c r="EC28" s="19" t="s">
        <v>8</v>
      </c>
    </row>
    <row r="29" spans="1:133" s="17" customFormat="1" ht="25.5" x14ac:dyDescent="0.2">
      <c r="A29" s="48">
        <v>19</v>
      </c>
      <c r="B29" s="49" t="str">
        <f t="shared" si="2"/>
        <v/>
      </c>
      <c r="C29" s="186"/>
      <c r="D29" s="26"/>
      <c r="E29" s="189"/>
      <c r="F29" s="189"/>
      <c r="G29" s="189"/>
      <c r="H29" s="189"/>
      <c r="I29" s="189"/>
      <c r="J29" s="27"/>
      <c r="K29" s="27"/>
      <c r="L29" s="27"/>
      <c r="M29" s="27"/>
      <c r="N29" s="43"/>
      <c r="O29" s="27"/>
      <c r="P29" s="43"/>
      <c r="Q29" s="27"/>
      <c r="R29" s="27"/>
      <c r="S29" s="27"/>
      <c r="T29" s="26"/>
      <c r="U29" s="26"/>
      <c r="V29" s="27"/>
      <c r="W29" s="26"/>
      <c r="X29" s="26"/>
      <c r="Y29" s="26"/>
      <c r="Z29" s="26"/>
      <c r="AA29" s="26"/>
      <c r="AB29" s="26"/>
      <c r="AC29" s="26"/>
      <c r="AD29" s="26"/>
      <c r="AE29" s="26"/>
      <c r="AF29" s="26"/>
      <c r="AG29" s="26"/>
      <c r="AH29" s="26"/>
      <c r="AI29" s="26"/>
      <c r="AJ29" s="26"/>
      <c r="AK29" s="26"/>
      <c r="AL29" s="26"/>
      <c r="AM29" s="26"/>
      <c r="AN29" s="26"/>
      <c r="AO29" s="26"/>
      <c r="AP29" s="26"/>
      <c r="AQ29" s="175"/>
      <c r="AR29" s="206"/>
      <c r="AS29" s="180"/>
      <c r="AT29" s="15" t="str">
        <f t="shared" si="3"/>
        <v/>
      </c>
      <c r="AU29" s="15" t="str">
        <f t="shared" si="4"/>
        <v/>
      </c>
      <c r="AV29" s="15" t="str">
        <f t="shared" si="5"/>
        <v/>
      </c>
      <c r="AW29" s="15" t="str">
        <f t="shared" si="6"/>
        <v/>
      </c>
      <c r="AX29" s="15" t="str">
        <f t="shared" si="27"/>
        <v/>
      </c>
      <c r="AY29" s="15" t="str">
        <f t="shared" si="27"/>
        <v/>
      </c>
      <c r="AZ29" s="15" t="str">
        <f t="shared" si="28"/>
        <v/>
      </c>
      <c r="BA29" s="15" t="str">
        <f t="shared" si="7"/>
        <v/>
      </c>
      <c r="BB29" s="15" t="str">
        <f t="shared" si="7"/>
        <v/>
      </c>
      <c r="BC29" s="15" t="str">
        <f t="shared" si="8"/>
        <v/>
      </c>
      <c r="BD29" s="15" t="str">
        <f t="shared" si="9"/>
        <v/>
      </c>
      <c r="BE29" s="15" t="str">
        <f t="shared" si="10"/>
        <v/>
      </c>
      <c r="BF29" s="15" t="str">
        <f t="shared" si="11"/>
        <v/>
      </c>
      <c r="BG29" s="15" t="str">
        <f t="shared" si="12"/>
        <v/>
      </c>
      <c r="BH29" s="15" t="str">
        <f t="shared" si="29"/>
        <v/>
      </c>
      <c r="BI29" s="15" t="str">
        <f t="shared" si="30"/>
        <v/>
      </c>
      <c r="BJ29" s="15" t="str">
        <f t="shared" si="31"/>
        <v/>
      </c>
      <c r="BK29" s="15" t="str">
        <f t="shared" si="13"/>
        <v/>
      </c>
      <c r="BL29" s="15" t="str">
        <f t="shared" si="14"/>
        <v/>
      </c>
      <c r="BM29" s="15" t="str">
        <f t="shared" si="32"/>
        <v/>
      </c>
      <c r="BN29" s="15" t="str">
        <f t="shared" si="15"/>
        <v/>
      </c>
      <c r="BO29" s="15" t="str">
        <f t="shared" si="33"/>
        <v/>
      </c>
      <c r="BP29" s="15" t="str">
        <f t="shared" si="34"/>
        <v/>
      </c>
      <c r="BQ29" s="15" t="str">
        <f t="shared" si="16"/>
        <v/>
      </c>
      <c r="BR29" s="15" t="str">
        <f t="shared" si="35"/>
        <v/>
      </c>
      <c r="BS29" s="15" t="str">
        <f t="shared" si="36"/>
        <v/>
      </c>
      <c r="BT29" s="15" t="str">
        <f t="shared" si="17"/>
        <v/>
      </c>
      <c r="BU29" s="15" t="str">
        <f t="shared" si="37"/>
        <v/>
      </c>
      <c r="BV29" s="15" t="str">
        <f t="shared" si="38"/>
        <v/>
      </c>
      <c r="BW29" s="15" t="str">
        <f t="shared" si="18"/>
        <v/>
      </c>
      <c r="BX29" s="15" t="str">
        <f t="shared" si="39"/>
        <v/>
      </c>
      <c r="BY29" s="15" t="str">
        <f t="shared" si="40"/>
        <v/>
      </c>
      <c r="BZ29" s="15" t="str">
        <f t="shared" si="19"/>
        <v/>
      </c>
      <c r="CA29" s="15" t="str">
        <f t="shared" si="41"/>
        <v/>
      </c>
      <c r="CB29" s="15" t="str">
        <f t="shared" si="42"/>
        <v/>
      </c>
      <c r="CC29" s="15" t="str">
        <f t="shared" si="20"/>
        <v/>
      </c>
      <c r="CD29" s="15" t="str">
        <f t="shared" si="43"/>
        <v/>
      </c>
      <c r="CE29" s="15" t="str">
        <f t="shared" si="44"/>
        <v/>
      </c>
      <c r="CF29" s="15" t="str">
        <f t="shared" si="21"/>
        <v/>
      </c>
      <c r="CG29" s="15" t="str">
        <f t="shared" si="45"/>
        <v/>
      </c>
      <c r="CH29" s="15" t="str">
        <f t="shared" si="46"/>
        <v/>
      </c>
      <c r="CI29" s="15" t="str">
        <f t="shared" si="47"/>
        <v/>
      </c>
      <c r="CJ29" s="16" t="b">
        <f t="shared" si="48"/>
        <v>0</v>
      </c>
      <c r="CK29" s="16" t="b">
        <f t="shared" si="49"/>
        <v>0</v>
      </c>
      <c r="CL29" s="16" t="b">
        <f t="shared" si="50"/>
        <v>0</v>
      </c>
      <c r="CM29" s="16" t="b">
        <f t="shared" si="51"/>
        <v>0</v>
      </c>
      <c r="CN29" s="16" t="b">
        <f t="shared" si="52"/>
        <v>0</v>
      </c>
      <c r="CO29" s="16" t="b">
        <f t="shared" si="53"/>
        <v>0</v>
      </c>
      <c r="CP29" s="16" t="b">
        <f t="shared" si="54"/>
        <v>0</v>
      </c>
      <c r="CQ29" s="16" t="b">
        <f t="shared" si="55"/>
        <v>0</v>
      </c>
      <c r="CR29" s="16" t="b">
        <f t="shared" si="56"/>
        <v>0</v>
      </c>
      <c r="CS29" s="16" t="b">
        <f t="shared" si="57"/>
        <v>0</v>
      </c>
      <c r="CT29" s="16" t="b">
        <f t="shared" si="58"/>
        <v>0</v>
      </c>
      <c r="CU29" s="16" t="b">
        <f t="shared" si="59"/>
        <v>0</v>
      </c>
      <c r="CV29" s="16" t="b">
        <f t="shared" si="60"/>
        <v>0</v>
      </c>
      <c r="CW29" s="16" t="b">
        <f t="shared" si="61"/>
        <v>0</v>
      </c>
      <c r="CX29" s="16" t="b">
        <f t="shared" si="62"/>
        <v>0</v>
      </c>
      <c r="CY29" s="16" t="b">
        <f t="shared" si="63"/>
        <v>0</v>
      </c>
      <c r="CZ29" s="16" t="b">
        <f t="shared" si="64"/>
        <v>0</v>
      </c>
      <c r="DA29" s="16" t="b">
        <f t="shared" si="65"/>
        <v>0</v>
      </c>
      <c r="DB29" s="16" t="b">
        <f t="shared" si="66"/>
        <v>0</v>
      </c>
      <c r="DC29" s="16" t="b">
        <f t="shared" si="67"/>
        <v>0</v>
      </c>
      <c r="DD29" s="16" t="b">
        <f t="shared" si="68"/>
        <v>0</v>
      </c>
      <c r="DE29" s="16" t="b">
        <f t="shared" si="69"/>
        <v>0</v>
      </c>
      <c r="DF29" s="16" t="b">
        <f t="shared" si="70"/>
        <v>0</v>
      </c>
      <c r="DG29" s="16" t="b">
        <f t="shared" si="71"/>
        <v>0</v>
      </c>
      <c r="DI29" s="39"/>
      <c r="DJ29" s="39"/>
      <c r="DK29" s="39"/>
      <c r="DL29" s="53" t="str">
        <f t="shared" si="22"/>
        <v/>
      </c>
      <c r="DM29" s="53" t="str">
        <f t="shared" si="23"/>
        <v/>
      </c>
      <c r="DN29" s="53" t="str">
        <f t="shared" si="24"/>
        <v/>
      </c>
      <c r="DO29" s="53" t="str">
        <f t="shared" si="25"/>
        <v/>
      </c>
      <c r="DP29" s="53" t="str">
        <f t="shared" si="26"/>
        <v/>
      </c>
      <c r="DQ29" s="53" t="str">
        <f>IF(ISBLANK($D29),"",CHOOSE($D29,Certification!$C$32,Certification!$C$48,Certification!$C$64,Certification!$C$80,Certification!$C$96))</f>
        <v/>
      </c>
      <c r="DR29" s="53" t="str">
        <f>IF(ISBLANK($D29),"",CHOOSE($D29,Certification!$C$33,Certification!$C$49,Certification!$C$65,Certification!$C$81,Certification!$C$97))</f>
        <v/>
      </c>
      <c r="DS29" s="53" t="str">
        <f>IF(ISBLANK($D29),"",CHOOSE($D29,Certification!$C$34,Certification!$C$50,Certification!$C$66,Certification!$C$82,Certification!$C$98))</f>
        <v/>
      </c>
      <c r="DT29" s="53" t="str">
        <f>IF(ISBLANK($D29),"",CHOOSE($D29,Certification!$C$35,Certification!$C$51,Certification!$C$67,Certification!$C$83,Certification!$C$99))</f>
        <v/>
      </c>
      <c r="DU29" s="53" t="str">
        <f>IF(ISBLANK($D29),"",CHOOSE($D29,Certification!$C$36,Certification!$C$52,Certification!$C$68,Certification!$C$84,Certification!$C$100))</f>
        <v/>
      </c>
      <c r="DV29" s="53" t="str">
        <f>IF(ISBLANK($D29),"",CHOOSE($D29,Certification!$C$37,Certification!$C$53,Certification!$C$69,Certification!$C$85,Certification!$C$101))</f>
        <v/>
      </c>
      <c r="DW29" s="169" t="str">
        <f>IF(ISBLANK($D29),"",CHOOSE($D29,Certification!$G$39,Certification!$G$55,Certification!$G$71,Certification!$G$87,Certification!$G$103))</f>
        <v/>
      </c>
      <c r="DX29" s="169" t="str">
        <f>IF(ISBLANK($D29),"",CHOOSE($D29,Certification!$G$40,Certification!$G$56,Certification!$G$72,Certification!$G$88,Certification!$G$104))</f>
        <v/>
      </c>
      <c r="DY29" s="169" t="str">
        <f>IF(ISBLANK($D29),"",CHOOSE($D29,Certification!$G$41,Certification!$G$57,Certification!$G$73,Certification!$G$89,Certification!$G$105))</f>
        <v/>
      </c>
      <c r="DZ29" s="53" t="str">
        <f>IF(ISBLANK($D29),"",CHOOSE($D29,IF(ISBLANK(Certification!$C$43),"",Certification!$C$43),IF(ISBLANK(Certification!$C$59),"",Certification!$C$59),IF(ISBLANK(Certification!$C$75),"",Certification!$C$75),IF(ISBLANK(Certification!$C$91),"",Certification!$C$91),IF(ISBLANK(Certification!$C$107),"",Certification!$C$107)))</f>
        <v/>
      </c>
      <c r="EA29" s="53" t="str">
        <f>IF(ISBLANK($D29),"",CHOOSE($D29,IF(ISBLANK(Certification!$C$45),"",Certification!$C$45),IF(ISBLANK(Certification!$C$61),"",Certification!$C$61),IF(ISBLANK(Certification!$C$77),"",Certification!$C$77),IF(ISBLANK(Certification!$C$93),"",Certification!$C$93),IF(ISBLANK(Certification!$C$109),"",Certification!$C$109)))</f>
        <v/>
      </c>
      <c r="EC29" s="19" t="s">
        <v>8</v>
      </c>
    </row>
    <row r="30" spans="1:133" s="17" customFormat="1" ht="25.5" x14ac:dyDescent="0.2">
      <c r="A30" s="48">
        <v>20</v>
      </c>
      <c r="B30" s="49" t="str">
        <f t="shared" si="2"/>
        <v/>
      </c>
      <c r="C30" s="186"/>
      <c r="D30" s="26"/>
      <c r="E30" s="189"/>
      <c r="F30" s="189"/>
      <c r="G30" s="189"/>
      <c r="H30" s="189"/>
      <c r="I30" s="189"/>
      <c r="J30" s="27"/>
      <c r="K30" s="27"/>
      <c r="L30" s="27"/>
      <c r="M30" s="27"/>
      <c r="N30" s="43"/>
      <c r="O30" s="27"/>
      <c r="P30" s="43"/>
      <c r="Q30" s="27"/>
      <c r="R30" s="27"/>
      <c r="S30" s="27"/>
      <c r="T30" s="26"/>
      <c r="U30" s="26"/>
      <c r="V30" s="27"/>
      <c r="W30" s="26"/>
      <c r="X30" s="26"/>
      <c r="Y30" s="26"/>
      <c r="Z30" s="26"/>
      <c r="AA30" s="26"/>
      <c r="AB30" s="26"/>
      <c r="AC30" s="26"/>
      <c r="AD30" s="26"/>
      <c r="AE30" s="26"/>
      <c r="AF30" s="26"/>
      <c r="AG30" s="26"/>
      <c r="AH30" s="26"/>
      <c r="AI30" s="26"/>
      <c r="AJ30" s="26"/>
      <c r="AK30" s="26"/>
      <c r="AL30" s="26"/>
      <c r="AM30" s="26"/>
      <c r="AN30" s="26"/>
      <c r="AO30" s="26"/>
      <c r="AP30" s="26"/>
      <c r="AQ30" s="175"/>
      <c r="AR30" s="206"/>
      <c r="AS30" s="180"/>
      <c r="AT30" s="15" t="str">
        <f t="shared" si="3"/>
        <v/>
      </c>
      <c r="AU30" s="15" t="str">
        <f t="shared" si="4"/>
        <v/>
      </c>
      <c r="AV30" s="15" t="str">
        <f t="shared" si="5"/>
        <v/>
      </c>
      <c r="AW30" s="15" t="str">
        <f t="shared" si="6"/>
        <v/>
      </c>
      <c r="AX30" s="15" t="str">
        <f t="shared" si="27"/>
        <v/>
      </c>
      <c r="AY30" s="15" t="str">
        <f t="shared" si="27"/>
        <v/>
      </c>
      <c r="AZ30" s="15" t="str">
        <f t="shared" si="28"/>
        <v/>
      </c>
      <c r="BA30" s="15" t="str">
        <f t="shared" si="7"/>
        <v/>
      </c>
      <c r="BB30" s="15" t="str">
        <f t="shared" si="7"/>
        <v/>
      </c>
      <c r="BC30" s="15" t="str">
        <f t="shared" si="8"/>
        <v/>
      </c>
      <c r="BD30" s="15" t="str">
        <f t="shared" si="9"/>
        <v/>
      </c>
      <c r="BE30" s="15" t="str">
        <f t="shared" si="10"/>
        <v/>
      </c>
      <c r="BF30" s="15" t="str">
        <f t="shared" si="11"/>
        <v/>
      </c>
      <c r="BG30" s="15" t="str">
        <f t="shared" si="12"/>
        <v/>
      </c>
      <c r="BH30" s="15" t="str">
        <f t="shared" si="29"/>
        <v/>
      </c>
      <c r="BI30" s="15" t="str">
        <f t="shared" si="30"/>
        <v/>
      </c>
      <c r="BJ30" s="15" t="str">
        <f t="shared" si="31"/>
        <v/>
      </c>
      <c r="BK30" s="15" t="str">
        <f t="shared" si="13"/>
        <v/>
      </c>
      <c r="BL30" s="15" t="str">
        <f t="shared" si="14"/>
        <v/>
      </c>
      <c r="BM30" s="15" t="str">
        <f t="shared" si="32"/>
        <v/>
      </c>
      <c r="BN30" s="15" t="str">
        <f t="shared" si="15"/>
        <v/>
      </c>
      <c r="BO30" s="15" t="str">
        <f t="shared" si="33"/>
        <v/>
      </c>
      <c r="BP30" s="15" t="str">
        <f t="shared" si="34"/>
        <v/>
      </c>
      <c r="BQ30" s="15" t="str">
        <f t="shared" si="16"/>
        <v/>
      </c>
      <c r="BR30" s="15" t="str">
        <f t="shared" si="35"/>
        <v/>
      </c>
      <c r="BS30" s="15" t="str">
        <f t="shared" si="36"/>
        <v/>
      </c>
      <c r="BT30" s="15" t="str">
        <f t="shared" si="17"/>
        <v/>
      </c>
      <c r="BU30" s="15" t="str">
        <f t="shared" si="37"/>
        <v/>
      </c>
      <c r="BV30" s="15" t="str">
        <f t="shared" si="38"/>
        <v/>
      </c>
      <c r="BW30" s="15" t="str">
        <f t="shared" si="18"/>
        <v/>
      </c>
      <c r="BX30" s="15" t="str">
        <f t="shared" si="39"/>
        <v/>
      </c>
      <c r="BY30" s="15" t="str">
        <f t="shared" si="40"/>
        <v/>
      </c>
      <c r="BZ30" s="15" t="str">
        <f t="shared" si="19"/>
        <v/>
      </c>
      <c r="CA30" s="15" t="str">
        <f t="shared" si="41"/>
        <v/>
      </c>
      <c r="CB30" s="15" t="str">
        <f t="shared" si="42"/>
        <v/>
      </c>
      <c r="CC30" s="15" t="str">
        <f t="shared" si="20"/>
        <v/>
      </c>
      <c r="CD30" s="15" t="str">
        <f t="shared" si="43"/>
        <v/>
      </c>
      <c r="CE30" s="15" t="str">
        <f t="shared" si="44"/>
        <v/>
      </c>
      <c r="CF30" s="15" t="str">
        <f t="shared" si="21"/>
        <v/>
      </c>
      <c r="CG30" s="15" t="str">
        <f t="shared" si="45"/>
        <v/>
      </c>
      <c r="CH30" s="15" t="str">
        <f t="shared" si="46"/>
        <v/>
      </c>
      <c r="CI30" s="15" t="str">
        <f t="shared" si="47"/>
        <v/>
      </c>
      <c r="CJ30" s="16" t="b">
        <f t="shared" si="48"/>
        <v>0</v>
      </c>
      <c r="CK30" s="16" t="b">
        <f t="shared" si="49"/>
        <v>0</v>
      </c>
      <c r="CL30" s="16" t="b">
        <f t="shared" si="50"/>
        <v>0</v>
      </c>
      <c r="CM30" s="16" t="b">
        <f t="shared" si="51"/>
        <v>0</v>
      </c>
      <c r="CN30" s="16" t="b">
        <f t="shared" si="52"/>
        <v>0</v>
      </c>
      <c r="CO30" s="16" t="b">
        <f t="shared" si="53"/>
        <v>0</v>
      </c>
      <c r="CP30" s="16" t="b">
        <f t="shared" si="54"/>
        <v>0</v>
      </c>
      <c r="CQ30" s="16" t="b">
        <f t="shared" si="55"/>
        <v>0</v>
      </c>
      <c r="CR30" s="16" t="b">
        <f t="shared" si="56"/>
        <v>0</v>
      </c>
      <c r="CS30" s="16" t="b">
        <f t="shared" si="57"/>
        <v>0</v>
      </c>
      <c r="CT30" s="16" t="b">
        <f t="shared" si="58"/>
        <v>0</v>
      </c>
      <c r="CU30" s="16" t="b">
        <f t="shared" si="59"/>
        <v>0</v>
      </c>
      <c r="CV30" s="16" t="b">
        <f t="shared" si="60"/>
        <v>0</v>
      </c>
      <c r="CW30" s="16" t="b">
        <f t="shared" si="61"/>
        <v>0</v>
      </c>
      <c r="CX30" s="16" t="b">
        <f t="shared" si="62"/>
        <v>0</v>
      </c>
      <c r="CY30" s="16" t="b">
        <f t="shared" si="63"/>
        <v>0</v>
      </c>
      <c r="CZ30" s="16" t="b">
        <f t="shared" si="64"/>
        <v>0</v>
      </c>
      <c r="DA30" s="16" t="b">
        <f t="shared" si="65"/>
        <v>0</v>
      </c>
      <c r="DB30" s="16" t="b">
        <f t="shared" si="66"/>
        <v>0</v>
      </c>
      <c r="DC30" s="16" t="b">
        <f t="shared" si="67"/>
        <v>0</v>
      </c>
      <c r="DD30" s="16" t="b">
        <f t="shared" si="68"/>
        <v>0</v>
      </c>
      <c r="DE30" s="16" t="b">
        <f t="shared" si="69"/>
        <v>0</v>
      </c>
      <c r="DF30" s="16" t="b">
        <f t="shared" si="70"/>
        <v>0</v>
      </c>
      <c r="DG30" s="16" t="b">
        <f t="shared" si="71"/>
        <v>0</v>
      </c>
      <c r="DI30" s="39"/>
      <c r="DJ30" s="39"/>
      <c r="DK30" s="39"/>
      <c r="DL30" s="53" t="str">
        <f t="shared" si="22"/>
        <v/>
      </c>
      <c r="DM30" s="53" t="str">
        <f t="shared" si="23"/>
        <v/>
      </c>
      <c r="DN30" s="53" t="str">
        <f t="shared" si="24"/>
        <v/>
      </c>
      <c r="DO30" s="53" t="str">
        <f t="shared" si="25"/>
        <v/>
      </c>
      <c r="DP30" s="53" t="str">
        <f t="shared" si="26"/>
        <v/>
      </c>
      <c r="DQ30" s="53" t="str">
        <f>IF(ISBLANK($D30),"",CHOOSE($D30,Certification!$C$32,Certification!$C$48,Certification!$C$64,Certification!$C$80,Certification!$C$96))</f>
        <v/>
      </c>
      <c r="DR30" s="53" t="str">
        <f>IF(ISBLANK($D30),"",CHOOSE($D30,Certification!$C$33,Certification!$C$49,Certification!$C$65,Certification!$C$81,Certification!$C$97))</f>
        <v/>
      </c>
      <c r="DS30" s="53" t="str">
        <f>IF(ISBLANK($D30),"",CHOOSE($D30,Certification!$C$34,Certification!$C$50,Certification!$C$66,Certification!$C$82,Certification!$C$98))</f>
        <v/>
      </c>
      <c r="DT30" s="53" t="str">
        <f>IF(ISBLANK($D30),"",CHOOSE($D30,Certification!$C$35,Certification!$C$51,Certification!$C$67,Certification!$C$83,Certification!$C$99))</f>
        <v/>
      </c>
      <c r="DU30" s="53" t="str">
        <f>IF(ISBLANK($D30),"",CHOOSE($D30,Certification!$C$36,Certification!$C$52,Certification!$C$68,Certification!$C$84,Certification!$C$100))</f>
        <v/>
      </c>
      <c r="DV30" s="53" t="str">
        <f>IF(ISBLANK($D30),"",CHOOSE($D30,Certification!$C$37,Certification!$C$53,Certification!$C$69,Certification!$C$85,Certification!$C$101))</f>
        <v/>
      </c>
      <c r="DW30" s="169" t="str">
        <f>IF(ISBLANK($D30),"",CHOOSE($D30,Certification!$G$39,Certification!$G$55,Certification!$G$71,Certification!$G$87,Certification!$G$103))</f>
        <v/>
      </c>
      <c r="DX30" s="169" t="str">
        <f>IF(ISBLANK($D30),"",CHOOSE($D30,Certification!$G$40,Certification!$G$56,Certification!$G$72,Certification!$G$88,Certification!$G$104))</f>
        <v/>
      </c>
      <c r="DY30" s="169" t="str">
        <f>IF(ISBLANK($D30),"",CHOOSE($D30,Certification!$G$41,Certification!$G$57,Certification!$G$73,Certification!$G$89,Certification!$G$105))</f>
        <v/>
      </c>
      <c r="DZ30" s="53" t="str">
        <f>IF(ISBLANK($D30),"",CHOOSE($D30,IF(ISBLANK(Certification!$C$43),"",Certification!$C$43),IF(ISBLANK(Certification!$C$59),"",Certification!$C$59),IF(ISBLANK(Certification!$C$75),"",Certification!$C$75),IF(ISBLANK(Certification!$C$91),"",Certification!$C$91),IF(ISBLANK(Certification!$C$107),"",Certification!$C$107)))</f>
        <v/>
      </c>
      <c r="EA30" s="53" t="str">
        <f>IF(ISBLANK($D30),"",CHOOSE($D30,IF(ISBLANK(Certification!$C$45),"",Certification!$C$45),IF(ISBLANK(Certification!$C$61),"",Certification!$C$61),IF(ISBLANK(Certification!$C$77),"",Certification!$C$77),IF(ISBLANK(Certification!$C$93),"",Certification!$C$93),IF(ISBLANK(Certification!$C$109),"",Certification!$C$109)))</f>
        <v/>
      </c>
      <c r="EC30" s="19" t="s">
        <v>8</v>
      </c>
    </row>
    <row r="31" spans="1:133" s="17" customFormat="1" ht="25.5" x14ac:dyDescent="0.2">
      <c r="A31" s="48">
        <v>21</v>
      </c>
      <c r="B31" s="49" t="str">
        <f t="shared" si="2"/>
        <v/>
      </c>
      <c r="C31" s="186"/>
      <c r="D31" s="26"/>
      <c r="E31" s="189"/>
      <c r="F31" s="189"/>
      <c r="G31" s="189"/>
      <c r="H31" s="189"/>
      <c r="I31" s="189"/>
      <c r="J31" s="27"/>
      <c r="K31" s="27"/>
      <c r="L31" s="27"/>
      <c r="M31" s="27"/>
      <c r="N31" s="43"/>
      <c r="O31" s="27"/>
      <c r="P31" s="43"/>
      <c r="Q31" s="27"/>
      <c r="R31" s="27"/>
      <c r="S31" s="27"/>
      <c r="T31" s="26"/>
      <c r="U31" s="26"/>
      <c r="V31" s="27"/>
      <c r="W31" s="26"/>
      <c r="X31" s="26"/>
      <c r="Y31" s="26"/>
      <c r="Z31" s="26"/>
      <c r="AA31" s="26"/>
      <c r="AB31" s="26"/>
      <c r="AC31" s="26"/>
      <c r="AD31" s="26"/>
      <c r="AE31" s="26"/>
      <c r="AF31" s="26"/>
      <c r="AG31" s="26"/>
      <c r="AH31" s="26"/>
      <c r="AI31" s="26"/>
      <c r="AJ31" s="26"/>
      <c r="AK31" s="26"/>
      <c r="AL31" s="26"/>
      <c r="AM31" s="26"/>
      <c r="AN31" s="26"/>
      <c r="AO31" s="26"/>
      <c r="AP31" s="26"/>
      <c r="AQ31" s="175"/>
      <c r="AR31" s="206"/>
      <c r="AS31" s="180"/>
      <c r="AT31" s="15" t="str">
        <f t="shared" si="3"/>
        <v/>
      </c>
      <c r="AU31" s="15" t="str">
        <f t="shared" si="4"/>
        <v/>
      </c>
      <c r="AV31" s="15" t="str">
        <f t="shared" si="5"/>
        <v/>
      </c>
      <c r="AW31" s="15" t="str">
        <f t="shared" si="6"/>
        <v/>
      </c>
      <c r="AX31" s="15" t="str">
        <f t="shared" si="27"/>
        <v/>
      </c>
      <c r="AY31" s="15" t="str">
        <f t="shared" si="27"/>
        <v/>
      </c>
      <c r="AZ31" s="15" t="str">
        <f t="shared" si="28"/>
        <v/>
      </c>
      <c r="BA31" s="15" t="str">
        <f t="shared" ref="BA31:BB50" si="72">IF(COUNTA($C31:$AR31)=0,"","ok")</f>
        <v/>
      </c>
      <c r="BB31" s="15" t="str">
        <f t="shared" si="72"/>
        <v/>
      </c>
      <c r="BC31" s="15" t="str">
        <f t="shared" si="8"/>
        <v/>
      </c>
      <c r="BD31" s="15" t="str">
        <f t="shared" si="9"/>
        <v/>
      </c>
      <c r="BE31" s="15" t="str">
        <f t="shared" si="10"/>
        <v/>
      </c>
      <c r="BF31" s="15" t="str">
        <f t="shared" si="11"/>
        <v/>
      </c>
      <c r="BG31" s="15" t="str">
        <f t="shared" si="12"/>
        <v/>
      </c>
      <c r="BH31" s="15" t="str">
        <f t="shared" si="29"/>
        <v/>
      </c>
      <c r="BI31" s="15" t="str">
        <f t="shared" si="30"/>
        <v/>
      </c>
      <c r="BJ31" s="15" t="str">
        <f t="shared" si="31"/>
        <v/>
      </c>
      <c r="BK31" s="15" t="str">
        <f t="shared" si="13"/>
        <v/>
      </c>
      <c r="BL31" s="15" t="str">
        <f t="shared" si="14"/>
        <v/>
      </c>
      <c r="BM31" s="15" t="str">
        <f t="shared" si="32"/>
        <v/>
      </c>
      <c r="BN31" s="15" t="str">
        <f t="shared" si="15"/>
        <v/>
      </c>
      <c r="BO31" s="15" t="str">
        <f t="shared" si="33"/>
        <v/>
      </c>
      <c r="BP31" s="15" t="str">
        <f t="shared" si="34"/>
        <v/>
      </c>
      <c r="BQ31" s="15" t="str">
        <f t="shared" si="16"/>
        <v/>
      </c>
      <c r="BR31" s="15" t="str">
        <f t="shared" si="35"/>
        <v/>
      </c>
      <c r="BS31" s="15" t="str">
        <f t="shared" si="36"/>
        <v/>
      </c>
      <c r="BT31" s="15" t="str">
        <f t="shared" si="17"/>
        <v/>
      </c>
      <c r="BU31" s="15" t="str">
        <f t="shared" si="37"/>
        <v/>
      </c>
      <c r="BV31" s="15" t="str">
        <f t="shared" si="38"/>
        <v/>
      </c>
      <c r="BW31" s="15" t="str">
        <f t="shared" si="18"/>
        <v/>
      </c>
      <c r="BX31" s="15" t="str">
        <f t="shared" si="39"/>
        <v/>
      </c>
      <c r="BY31" s="15" t="str">
        <f t="shared" si="40"/>
        <v/>
      </c>
      <c r="BZ31" s="15" t="str">
        <f t="shared" si="19"/>
        <v/>
      </c>
      <c r="CA31" s="15" t="str">
        <f t="shared" si="41"/>
        <v/>
      </c>
      <c r="CB31" s="15" t="str">
        <f t="shared" si="42"/>
        <v/>
      </c>
      <c r="CC31" s="15" t="str">
        <f t="shared" si="20"/>
        <v/>
      </c>
      <c r="CD31" s="15" t="str">
        <f t="shared" si="43"/>
        <v/>
      </c>
      <c r="CE31" s="15" t="str">
        <f t="shared" si="44"/>
        <v/>
      </c>
      <c r="CF31" s="15" t="str">
        <f t="shared" si="21"/>
        <v/>
      </c>
      <c r="CG31" s="15" t="str">
        <f t="shared" si="45"/>
        <v/>
      </c>
      <c r="CH31" s="15" t="str">
        <f t="shared" si="46"/>
        <v/>
      </c>
      <c r="CI31" s="15" t="str">
        <f t="shared" si="47"/>
        <v/>
      </c>
      <c r="CJ31" s="16" t="b">
        <f t="shared" si="48"/>
        <v>0</v>
      </c>
      <c r="CK31" s="16" t="b">
        <f t="shared" si="49"/>
        <v>0</v>
      </c>
      <c r="CL31" s="16" t="b">
        <f t="shared" si="50"/>
        <v>0</v>
      </c>
      <c r="CM31" s="16" t="b">
        <f t="shared" si="51"/>
        <v>0</v>
      </c>
      <c r="CN31" s="16" t="b">
        <f t="shared" si="52"/>
        <v>0</v>
      </c>
      <c r="CO31" s="16" t="b">
        <f t="shared" si="53"/>
        <v>0</v>
      </c>
      <c r="CP31" s="16" t="b">
        <f t="shared" si="54"/>
        <v>0</v>
      </c>
      <c r="CQ31" s="16" t="b">
        <f t="shared" si="55"/>
        <v>0</v>
      </c>
      <c r="CR31" s="16" t="b">
        <f t="shared" si="56"/>
        <v>0</v>
      </c>
      <c r="CS31" s="16" t="b">
        <f t="shared" si="57"/>
        <v>0</v>
      </c>
      <c r="CT31" s="16" t="b">
        <f t="shared" si="58"/>
        <v>0</v>
      </c>
      <c r="CU31" s="16" t="b">
        <f t="shared" si="59"/>
        <v>0</v>
      </c>
      <c r="CV31" s="16" t="b">
        <f t="shared" si="60"/>
        <v>0</v>
      </c>
      <c r="CW31" s="16" t="b">
        <f t="shared" si="61"/>
        <v>0</v>
      </c>
      <c r="CX31" s="16" t="b">
        <f t="shared" si="62"/>
        <v>0</v>
      </c>
      <c r="CY31" s="16" t="b">
        <f t="shared" si="63"/>
        <v>0</v>
      </c>
      <c r="CZ31" s="16" t="b">
        <f t="shared" si="64"/>
        <v>0</v>
      </c>
      <c r="DA31" s="16" t="b">
        <f t="shared" si="65"/>
        <v>0</v>
      </c>
      <c r="DB31" s="16" t="b">
        <f t="shared" si="66"/>
        <v>0</v>
      </c>
      <c r="DC31" s="16" t="b">
        <f t="shared" si="67"/>
        <v>0</v>
      </c>
      <c r="DD31" s="16" t="b">
        <f t="shared" si="68"/>
        <v>0</v>
      </c>
      <c r="DE31" s="16" t="b">
        <f t="shared" si="69"/>
        <v>0</v>
      </c>
      <c r="DF31" s="16" t="b">
        <f t="shared" si="70"/>
        <v>0</v>
      </c>
      <c r="DG31" s="16" t="b">
        <f t="shared" si="71"/>
        <v>0</v>
      </c>
      <c r="DI31" s="39"/>
      <c r="DJ31" s="39"/>
      <c r="DK31" s="39"/>
      <c r="DL31" s="53" t="str">
        <f t="shared" si="22"/>
        <v/>
      </c>
      <c r="DM31" s="53" t="str">
        <f t="shared" si="23"/>
        <v/>
      </c>
      <c r="DN31" s="53" t="str">
        <f t="shared" si="24"/>
        <v/>
      </c>
      <c r="DO31" s="53" t="str">
        <f t="shared" si="25"/>
        <v/>
      </c>
      <c r="DP31" s="53" t="str">
        <f t="shared" si="26"/>
        <v/>
      </c>
      <c r="DQ31" s="53" t="str">
        <f>IF(ISBLANK($D31),"",CHOOSE($D31,Certification!$C$32,Certification!$C$48,Certification!$C$64,Certification!$C$80,Certification!$C$96))</f>
        <v/>
      </c>
      <c r="DR31" s="53" t="str">
        <f>IF(ISBLANK($D31),"",CHOOSE($D31,Certification!$C$33,Certification!$C$49,Certification!$C$65,Certification!$C$81,Certification!$C$97))</f>
        <v/>
      </c>
      <c r="DS31" s="53" t="str">
        <f>IF(ISBLANK($D31),"",CHOOSE($D31,Certification!$C$34,Certification!$C$50,Certification!$C$66,Certification!$C$82,Certification!$C$98))</f>
        <v/>
      </c>
      <c r="DT31" s="53" t="str">
        <f>IF(ISBLANK($D31),"",CHOOSE($D31,Certification!$C$35,Certification!$C$51,Certification!$C$67,Certification!$C$83,Certification!$C$99))</f>
        <v/>
      </c>
      <c r="DU31" s="53" t="str">
        <f>IF(ISBLANK($D31),"",CHOOSE($D31,Certification!$C$36,Certification!$C$52,Certification!$C$68,Certification!$C$84,Certification!$C$100))</f>
        <v/>
      </c>
      <c r="DV31" s="53" t="str">
        <f>IF(ISBLANK($D31),"",CHOOSE($D31,Certification!$C$37,Certification!$C$53,Certification!$C$69,Certification!$C$85,Certification!$C$101))</f>
        <v/>
      </c>
      <c r="DW31" s="169" t="str">
        <f>IF(ISBLANK($D31),"",CHOOSE($D31,Certification!$G$39,Certification!$G$55,Certification!$G$71,Certification!$G$87,Certification!$G$103))</f>
        <v/>
      </c>
      <c r="DX31" s="169" t="str">
        <f>IF(ISBLANK($D31),"",CHOOSE($D31,Certification!$G$40,Certification!$G$56,Certification!$G$72,Certification!$G$88,Certification!$G$104))</f>
        <v/>
      </c>
      <c r="DY31" s="169" t="str">
        <f>IF(ISBLANK($D31),"",CHOOSE($D31,Certification!$G$41,Certification!$G$57,Certification!$G$73,Certification!$G$89,Certification!$G$105))</f>
        <v/>
      </c>
      <c r="DZ31" s="53" t="str">
        <f>IF(ISBLANK($D31),"",CHOOSE($D31,IF(ISBLANK(Certification!$C$43),"",Certification!$C$43),IF(ISBLANK(Certification!$C$59),"",Certification!$C$59),IF(ISBLANK(Certification!$C$75),"",Certification!$C$75),IF(ISBLANK(Certification!$C$91),"",Certification!$C$91),IF(ISBLANK(Certification!$C$107),"",Certification!$C$107)))</f>
        <v/>
      </c>
      <c r="EA31" s="53" t="str">
        <f>IF(ISBLANK($D31),"",CHOOSE($D31,IF(ISBLANK(Certification!$C$45),"",Certification!$C$45),IF(ISBLANK(Certification!$C$61),"",Certification!$C$61),IF(ISBLANK(Certification!$C$77),"",Certification!$C$77),IF(ISBLANK(Certification!$C$93),"",Certification!$C$93),IF(ISBLANK(Certification!$C$109),"",Certification!$C$109)))</f>
        <v/>
      </c>
      <c r="EC31" s="19" t="s">
        <v>8</v>
      </c>
    </row>
    <row r="32" spans="1:133" s="17" customFormat="1" ht="25.5" x14ac:dyDescent="0.2">
      <c r="A32" s="48">
        <v>22</v>
      </c>
      <c r="B32" s="49" t="str">
        <f t="shared" si="2"/>
        <v/>
      </c>
      <c r="C32" s="186"/>
      <c r="D32" s="26"/>
      <c r="E32" s="189"/>
      <c r="F32" s="189"/>
      <c r="G32" s="189"/>
      <c r="H32" s="189"/>
      <c r="I32" s="189"/>
      <c r="J32" s="27"/>
      <c r="K32" s="27"/>
      <c r="L32" s="27"/>
      <c r="M32" s="27"/>
      <c r="N32" s="43"/>
      <c r="O32" s="27"/>
      <c r="P32" s="43"/>
      <c r="Q32" s="27"/>
      <c r="R32" s="27"/>
      <c r="S32" s="27"/>
      <c r="T32" s="26"/>
      <c r="U32" s="26"/>
      <c r="V32" s="27"/>
      <c r="W32" s="26"/>
      <c r="X32" s="26"/>
      <c r="Y32" s="26"/>
      <c r="Z32" s="26"/>
      <c r="AA32" s="26"/>
      <c r="AB32" s="26"/>
      <c r="AC32" s="26"/>
      <c r="AD32" s="26"/>
      <c r="AE32" s="26"/>
      <c r="AF32" s="26"/>
      <c r="AG32" s="26"/>
      <c r="AH32" s="26"/>
      <c r="AI32" s="26"/>
      <c r="AJ32" s="26"/>
      <c r="AK32" s="26"/>
      <c r="AL32" s="26"/>
      <c r="AM32" s="26"/>
      <c r="AN32" s="26"/>
      <c r="AO32" s="26"/>
      <c r="AP32" s="26"/>
      <c r="AQ32" s="175"/>
      <c r="AR32" s="206"/>
      <c r="AS32" s="180"/>
      <c r="AT32" s="15" t="str">
        <f t="shared" si="3"/>
        <v/>
      </c>
      <c r="AU32" s="15" t="str">
        <f t="shared" si="4"/>
        <v/>
      </c>
      <c r="AV32" s="15" t="str">
        <f t="shared" si="5"/>
        <v/>
      </c>
      <c r="AW32" s="15" t="str">
        <f t="shared" si="6"/>
        <v/>
      </c>
      <c r="AX32" s="15" t="str">
        <f t="shared" si="27"/>
        <v/>
      </c>
      <c r="AY32" s="15" t="str">
        <f t="shared" si="27"/>
        <v/>
      </c>
      <c r="AZ32" s="15" t="str">
        <f t="shared" si="28"/>
        <v/>
      </c>
      <c r="BA32" s="15" t="str">
        <f t="shared" si="72"/>
        <v/>
      </c>
      <c r="BB32" s="15" t="str">
        <f t="shared" si="72"/>
        <v/>
      </c>
      <c r="BC32" s="15" t="str">
        <f t="shared" si="8"/>
        <v/>
      </c>
      <c r="BD32" s="15" t="str">
        <f t="shared" si="9"/>
        <v/>
      </c>
      <c r="BE32" s="15" t="str">
        <f t="shared" si="10"/>
        <v/>
      </c>
      <c r="BF32" s="15" t="str">
        <f t="shared" si="11"/>
        <v/>
      </c>
      <c r="BG32" s="15" t="str">
        <f t="shared" si="12"/>
        <v/>
      </c>
      <c r="BH32" s="15" t="str">
        <f t="shared" si="29"/>
        <v/>
      </c>
      <c r="BI32" s="15" t="str">
        <f t="shared" si="30"/>
        <v/>
      </c>
      <c r="BJ32" s="15" t="str">
        <f t="shared" si="31"/>
        <v/>
      </c>
      <c r="BK32" s="15" t="str">
        <f t="shared" si="13"/>
        <v/>
      </c>
      <c r="BL32" s="15" t="str">
        <f t="shared" si="14"/>
        <v/>
      </c>
      <c r="BM32" s="15" t="str">
        <f t="shared" si="32"/>
        <v/>
      </c>
      <c r="BN32" s="15" t="str">
        <f t="shared" si="15"/>
        <v/>
      </c>
      <c r="BO32" s="15" t="str">
        <f t="shared" si="33"/>
        <v/>
      </c>
      <c r="BP32" s="15" t="str">
        <f t="shared" si="34"/>
        <v/>
      </c>
      <c r="BQ32" s="15" t="str">
        <f t="shared" si="16"/>
        <v/>
      </c>
      <c r="BR32" s="15" t="str">
        <f t="shared" si="35"/>
        <v/>
      </c>
      <c r="BS32" s="15" t="str">
        <f t="shared" si="36"/>
        <v/>
      </c>
      <c r="BT32" s="15" t="str">
        <f t="shared" si="17"/>
        <v/>
      </c>
      <c r="BU32" s="15" t="str">
        <f t="shared" si="37"/>
        <v/>
      </c>
      <c r="BV32" s="15" t="str">
        <f t="shared" si="38"/>
        <v/>
      </c>
      <c r="BW32" s="15" t="str">
        <f t="shared" si="18"/>
        <v/>
      </c>
      <c r="BX32" s="15" t="str">
        <f t="shared" si="39"/>
        <v/>
      </c>
      <c r="BY32" s="15" t="str">
        <f t="shared" si="40"/>
        <v/>
      </c>
      <c r="BZ32" s="15" t="str">
        <f t="shared" si="19"/>
        <v/>
      </c>
      <c r="CA32" s="15" t="str">
        <f t="shared" si="41"/>
        <v/>
      </c>
      <c r="CB32" s="15" t="str">
        <f t="shared" si="42"/>
        <v/>
      </c>
      <c r="CC32" s="15" t="str">
        <f t="shared" si="20"/>
        <v/>
      </c>
      <c r="CD32" s="15" t="str">
        <f t="shared" si="43"/>
        <v/>
      </c>
      <c r="CE32" s="15" t="str">
        <f t="shared" si="44"/>
        <v/>
      </c>
      <c r="CF32" s="15" t="str">
        <f t="shared" si="21"/>
        <v/>
      </c>
      <c r="CG32" s="15" t="str">
        <f t="shared" si="45"/>
        <v/>
      </c>
      <c r="CH32" s="15" t="str">
        <f t="shared" si="46"/>
        <v/>
      </c>
      <c r="CI32" s="15" t="str">
        <f t="shared" si="47"/>
        <v/>
      </c>
      <c r="CJ32" s="16" t="b">
        <f t="shared" si="48"/>
        <v>0</v>
      </c>
      <c r="CK32" s="16" t="b">
        <f t="shared" si="49"/>
        <v>0</v>
      </c>
      <c r="CL32" s="16" t="b">
        <f t="shared" si="50"/>
        <v>0</v>
      </c>
      <c r="CM32" s="16" t="b">
        <f t="shared" si="51"/>
        <v>0</v>
      </c>
      <c r="CN32" s="16" t="b">
        <f t="shared" si="52"/>
        <v>0</v>
      </c>
      <c r="CO32" s="16" t="b">
        <f t="shared" si="53"/>
        <v>0</v>
      </c>
      <c r="CP32" s="16" t="b">
        <f t="shared" si="54"/>
        <v>0</v>
      </c>
      <c r="CQ32" s="16" t="b">
        <f t="shared" si="55"/>
        <v>0</v>
      </c>
      <c r="CR32" s="16" t="b">
        <f t="shared" si="56"/>
        <v>0</v>
      </c>
      <c r="CS32" s="16" t="b">
        <f t="shared" si="57"/>
        <v>0</v>
      </c>
      <c r="CT32" s="16" t="b">
        <f t="shared" si="58"/>
        <v>0</v>
      </c>
      <c r="CU32" s="16" t="b">
        <f t="shared" si="59"/>
        <v>0</v>
      </c>
      <c r="CV32" s="16" t="b">
        <f t="shared" si="60"/>
        <v>0</v>
      </c>
      <c r="CW32" s="16" t="b">
        <f t="shared" si="61"/>
        <v>0</v>
      </c>
      <c r="CX32" s="16" t="b">
        <f t="shared" si="62"/>
        <v>0</v>
      </c>
      <c r="CY32" s="16" t="b">
        <f t="shared" si="63"/>
        <v>0</v>
      </c>
      <c r="CZ32" s="16" t="b">
        <f t="shared" si="64"/>
        <v>0</v>
      </c>
      <c r="DA32" s="16" t="b">
        <f t="shared" si="65"/>
        <v>0</v>
      </c>
      <c r="DB32" s="16" t="b">
        <f t="shared" si="66"/>
        <v>0</v>
      </c>
      <c r="DC32" s="16" t="b">
        <f t="shared" si="67"/>
        <v>0</v>
      </c>
      <c r="DD32" s="16" t="b">
        <f t="shared" si="68"/>
        <v>0</v>
      </c>
      <c r="DE32" s="16" t="b">
        <f t="shared" si="69"/>
        <v>0</v>
      </c>
      <c r="DF32" s="16" t="b">
        <f t="shared" si="70"/>
        <v>0</v>
      </c>
      <c r="DG32" s="16" t="b">
        <f t="shared" si="71"/>
        <v>0</v>
      </c>
      <c r="DI32" s="39"/>
      <c r="DJ32" s="39"/>
      <c r="DK32" s="39"/>
      <c r="DL32" s="53" t="str">
        <f t="shared" si="22"/>
        <v/>
      </c>
      <c r="DM32" s="53" t="str">
        <f t="shared" si="23"/>
        <v/>
      </c>
      <c r="DN32" s="53" t="str">
        <f t="shared" si="24"/>
        <v/>
      </c>
      <c r="DO32" s="53" t="str">
        <f t="shared" si="25"/>
        <v/>
      </c>
      <c r="DP32" s="53" t="str">
        <f t="shared" si="26"/>
        <v/>
      </c>
      <c r="DQ32" s="53" t="str">
        <f>IF(ISBLANK($D32),"",CHOOSE($D32,Certification!$C$32,Certification!$C$48,Certification!$C$64,Certification!$C$80,Certification!$C$96))</f>
        <v/>
      </c>
      <c r="DR32" s="53" t="str">
        <f>IF(ISBLANK($D32),"",CHOOSE($D32,Certification!$C$33,Certification!$C$49,Certification!$C$65,Certification!$C$81,Certification!$C$97))</f>
        <v/>
      </c>
      <c r="DS32" s="53" t="str">
        <f>IF(ISBLANK($D32),"",CHOOSE($D32,Certification!$C$34,Certification!$C$50,Certification!$C$66,Certification!$C$82,Certification!$C$98))</f>
        <v/>
      </c>
      <c r="DT32" s="53" t="str">
        <f>IF(ISBLANK($D32),"",CHOOSE($D32,Certification!$C$35,Certification!$C$51,Certification!$C$67,Certification!$C$83,Certification!$C$99))</f>
        <v/>
      </c>
      <c r="DU32" s="53" t="str">
        <f>IF(ISBLANK($D32),"",CHOOSE($D32,Certification!$C$36,Certification!$C$52,Certification!$C$68,Certification!$C$84,Certification!$C$100))</f>
        <v/>
      </c>
      <c r="DV32" s="53" t="str">
        <f>IF(ISBLANK($D32),"",CHOOSE($D32,Certification!$C$37,Certification!$C$53,Certification!$C$69,Certification!$C$85,Certification!$C$101))</f>
        <v/>
      </c>
      <c r="DW32" s="169" t="str">
        <f>IF(ISBLANK($D32),"",CHOOSE($D32,Certification!$G$39,Certification!$G$55,Certification!$G$71,Certification!$G$87,Certification!$G$103))</f>
        <v/>
      </c>
      <c r="DX32" s="169" t="str">
        <f>IF(ISBLANK($D32),"",CHOOSE($D32,Certification!$G$40,Certification!$G$56,Certification!$G$72,Certification!$G$88,Certification!$G$104))</f>
        <v/>
      </c>
      <c r="DY32" s="169" t="str">
        <f>IF(ISBLANK($D32),"",CHOOSE($D32,Certification!$G$41,Certification!$G$57,Certification!$G$73,Certification!$G$89,Certification!$G$105))</f>
        <v/>
      </c>
      <c r="DZ32" s="53" t="str">
        <f>IF(ISBLANK($D32),"",CHOOSE($D32,IF(ISBLANK(Certification!$C$43),"",Certification!$C$43),IF(ISBLANK(Certification!$C$59),"",Certification!$C$59),IF(ISBLANK(Certification!$C$75),"",Certification!$C$75),IF(ISBLANK(Certification!$C$91),"",Certification!$C$91),IF(ISBLANK(Certification!$C$107),"",Certification!$C$107)))</f>
        <v/>
      </c>
      <c r="EA32" s="53" t="str">
        <f>IF(ISBLANK($D32),"",CHOOSE($D32,IF(ISBLANK(Certification!$C$45),"",Certification!$C$45),IF(ISBLANK(Certification!$C$61),"",Certification!$C$61),IF(ISBLANK(Certification!$C$77),"",Certification!$C$77),IF(ISBLANK(Certification!$C$93),"",Certification!$C$93),IF(ISBLANK(Certification!$C$109),"",Certification!$C$109)))</f>
        <v/>
      </c>
      <c r="EC32" s="19" t="s">
        <v>8</v>
      </c>
    </row>
    <row r="33" spans="1:133" s="17" customFormat="1" ht="25.5" x14ac:dyDescent="0.2">
      <c r="A33" s="48">
        <v>23</v>
      </c>
      <c r="B33" s="49" t="str">
        <f t="shared" si="2"/>
        <v/>
      </c>
      <c r="C33" s="186"/>
      <c r="D33" s="26"/>
      <c r="E33" s="189"/>
      <c r="F33" s="189"/>
      <c r="G33" s="189"/>
      <c r="H33" s="189"/>
      <c r="I33" s="189"/>
      <c r="J33" s="27"/>
      <c r="K33" s="27"/>
      <c r="L33" s="27"/>
      <c r="M33" s="27"/>
      <c r="N33" s="43"/>
      <c r="O33" s="27"/>
      <c r="P33" s="43"/>
      <c r="Q33" s="27"/>
      <c r="R33" s="27"/>
      <c r="S33" s="27"/>
      <c r="T33" s="26"/>
      <c r="U33" s="26"/>
      <c r="V33" s="27"/>
      <c r="W33" s="26"/>
      <c r="X33" s="26"/>
      <c r="Y33" s="26"/>
      <c r="Z33" s="26"/>
      <c r="AA33" s="26"/>
      <c r="AB33" s="26"/>
      <c r="AC33" s="26"/>
      <c r="AD33" s="26"/>
      <c r="AE33" s="26"/>
      <c r="AF33" s="26"/>
      <c r="AG33" s="26"/>
      <c r="AH33" s="26"/>
      <c r="AI33" s="26"/>
      <c r="AJ33" s="26"/>
      <c r="AK33" s="26"/>
      <c r="AL33" s="26"/>
      <c r="AM33" s="26"/>
      <c r="AN33" s="26"/>
      <c r="AO33" s="26"/>
      <c r="AP33" s="26"/>
      <c r="AQ33" s="175"/>
      <c r="AR33" s="206"/>
      <c r="AS33" s="180"/>
      <c r="AT33" s="15" t="str">
        <f t="shared" si="3"/>
        <v/>
      </c>
      <c r="AU33" s="15" t="str">
        <f t="shared" si="4"/>
        <v/>
      </c>
      <c r="AV33" s="15" t="str">
        <f t="shared" si="5"/>
        <v/>
      </c>
      <c r="AW33" s="15" t="str">
        <f t="shared" si="6"/>
        <v/>
      </c>
      <c r="AX33" s="15" t="str">
        <f t="shared" si="27"/>
        <v/>
      </c>
      <c r="AY33" s="15" t="str">
        <f t="shared" si="27"/>
        <v/>
      </c>
      <c r="AZ33" s="15" t="str">
        <f t="shared" si="28"/>
        <v/>
      </c>
      <c r="BA33" s="15" t="str">
        <f t="shared" si="72"/>
        <v/>
      </c>
      <c r="BB33" s="15" t="str">
        <f t="shared" si="72"/>
        <v/>
      </c>
      <c r="BC33" s="15" t="str">
        <f t="shared" si="8"/>
        <v/>
      </c>
      <c r="BD33" s="15" t="str">
        <f t="shared" si="9"/>
        <v/>
      </c>
      <c r="BE33" s="15" t="str">
        <f t="shared" si="10"/>
        <v/>
      </c>
      <c r="BF33" s="15" t="str">
        <f t="shared" si="11"/>
        <v/>
      </c>
      <c r="BG33" s="15" t="str">
        <f t="shared" si="12"/>
        <v/>
      </c>
      <c r="BH33" s="15" t="str">
        <f t="shared" si="29"/>
        <v/>
      </c>
      <c r="BI33" s="15" t="str">
        <f t="shared" si="30"/>
        <v/>
      </c>
      <c r="BJ33" s="15" t="str">
        <f t="shared" si="31"/>
        <v/>
      </c>
      <c r="BK33" s="15" t="str">
        <f t="shared" si="13"/>
        <v/>
      </c>
      <c r="BL33" s="15" t="str">
        <f t="shared" si="14"/>
        <v/>
      </c>
      <c r="BM33" s="15" t="str">
        <f t="shared" si="32"/>
        <v/>
      </c>
      <c r="BN33" s="15" t="str">
        <f t="shared" si="15"/>
        <v/>
      </c>
      <c r="BO33" s="15" t="str">
        <f t="shared" si="33"/>
        <v/>
      </c>
      <c r="BP33" s="15" t="str">
        <f t="shared" si="34"/>
        <v/>
      </c>
      <c r="BQ33" s="15" t="str">
        <f t="shared" si="16"/>
        <v/>
      </c>
      <c r="BR33" s="15" t="str">
        <f t="shared" si="35"/>
        <v/>
      </c>
      <c r="BS33" s="15" t="str">
        <f t="shared" si="36"/>
        <v/>
      </c>
      <c r="BT33" s="15" t="str">
        <f t="shared" si="17"/>
        <v/>
      </c>
      <c r="BU33" s="15" t="str">
        <f t="shared" si="37"/>
        <v/>
      </c>
      <c r="BV33" s="15" t="str">
        <f t="shared" si="38"/>
        <v/>
      </c>
      <c r="BW33" s="15" t="str">
        <f t="shared" si="18"/>
        <v/>
      </c>
      <c r="BX33" s="15" t="str">
        <f t="shared" si="39"/>
        <v/>
      </c>
      <c r="BY33" s="15" t="str">
        <f t="shared" si="40"/>
        <v/>
      </c>
      <c r="BZ33" s="15" t="str">
        <f t="shared" si="19"/>
        <v/>
      </c>
      <c r="CA33" s="15" t="str">
        <f t="shared" si="41"/>
        <v/>
      </c>
      <c r="CB33" s="15" t="str">
        <f t="shared" si="42"/>
        <v/>
      </c>
      <c r="CC33" s="15" t="str">
        <f t="shared" si="20"/>
        <v/>
      </c>
      <c r="CD33" s="15" t="str">
        <f t="shared" si="43"/>
        <v/>
      </c>
      <c r="CE33" s="15" t="str">
        <f t="shared" si="44"/>
        <v/>
      </c>
      <c r="CF33" s="15" t="str">
        <f t="shared" si="21"/>
        <v/>
      </c>
      <c r="CG33" s="15" t="str">
        <f t="shared" si="45"/>
        <v/>
      </c>
      <c r="CH33" s="15" t="str">
        <f t="shared" si="46"/>
        <v/>
      </c>
      <c r="CI33" s="15" t="str">
        <f t="shared" si="47"/>
        <v/>
      </c>
      <c r="CJ33" s="16" t="b">
        <f t="shared" si="48"/>
        <v>0</v>
      </c>
      <c r="CK33" s="16" t="b">
        <f t="shared" si="49"/>
        <v>0</v>
      </c>
      <c r="CL33" s="16" t="b">
        <f t="shared" si="50"/>
        <v>0</v>
      </c>
      <c r="CM33" s="16" t="b">
        <f t="shared" si="51"/>
        <v>0</v>
      </c>
      <c r="CN33" s="16" t="b">
        <f t="shared" si="52"/>
        <v>0</v>
      </c>
      <c r="CO33" s="16" t="b">
        <f t="shared" si="53"/>
        <v>0</v>
      </c>
      <c r="CP33" s="16" t="b">
        <f t="shared" si="54"/>
        <v>0</v>
      </c>
      <c r="CQ33" s="16" t="b">
        <f t="shared" si="55"/>
        <v>0</v>
      </c>
      <c r="CR33" s="16" t="b">
        <f t="shared" si="56"/>
        <v>0</v>
      </c>
      <c r="CS33" s="16" t="b">
        <f t="shared" si="57"/>
        <v>0</v>
      </c>
      <c r="CT33" s="16" t="b">
        <f t="shared" si="58"/>
        <v>0</v>
      </c>
      <c r="CU33" s="16" t="b">
        <f t="shared" si="59"/>
        <v>0</v>
      </c>
      <c r="CV33" s="16" t="b">
        <f t="shared" si="60"/>
        <v>0</v>
      </c>
      <c r="CW33" s="16" t="b">
        <f t="shared" si="61"/>
        <v>0</v>
      </c>
      <c r="CX33" s="16" t="b">
        <f t="shared" si="62"/>
        <v>0</v>
      </c>
      <c r="CY33" s="16" t="b">
        <f t="shared" si="63"/>
        <v>0</v>
      </c>
      <c r="CZ33" s="16" t="b">
        <f t="shared" si="64"/>
        <v>0</v>
      </c>
      <c r="DA33" s="16" t="b">
        <f t="shared" si="65"/>
        <v>0</v>
      </c>
      <c r="DB33" s="16" t="b">
        <f t="shared" si="66"/>
        <v>0</v>
      </c>
      <c r="DC33" s="16" t="b">
        <f t="shared" si="67"/>
        <v>0</v>
      </c>
      <c r="DD33" s="16" t="b">
        <f t="shared" si="68"/>
        <v>0</v>
      </c>
      <c r="DE33" s="16" t="b">
        <f t="shared" si="69"/>
        <v>0</v>
      </c>
      <c r="DF33" s="16" t="b">
        <f t="shared" si="70"/>
        <v>0</v>
      </c>
      <c r="DG33" s="16" t="b">
        <f t="shared" si="71"/>
        <v>0</v>
      </c>
      <c r="DI33" s="39"/>
      <c r="DJ33" s="39"/>
      <c r="DK33" s="39"/>
      <c r="DL33" s="53" t="str">
        <f t="shared" si="22"/>
        <v/>
      </c>
      <c r="DM33" s="53" t="str">
        <f t="shared" si="23"/>
        <v/>
      </c>
      <c r="DN33" s="53" t="str">
        <f t="shared" si="24"/>
        <v/>
      </c>
      <c r="DO33" s="53" t="str">
        <f t="shared" si="25"/>
        <v/>
      </c>
      <c r="DP33" s="53" t="str">
        <f t="shared" si="26"/>
        <v/>
      </c>
      <c r="DQ33" s="53" t="str">
        <f>IF(ISBLANK($D33),"",CHOOSE($D33,Certification!$C$32,Certification!$C$48,Certification!$C$64,Certification!$C$80,Certification!$C$96))</f>
        <v/>
      </c>
      <c r="DR33" s="53" t="str">
        <f>IF(ISBLANK($D33),"",CHOOSE($D33,Certification!$C$33,Certification!$C$49,Certification!$C$65,Certification!$C$81,Certification!$C$97))</f>
        <v/>
      </c>
      <c r="DS33" s="53" t="str">
        <f>IF(ISBLANK($D33),"",CHOOSE($D33,Certification!$C$34,Certification!$C$50,Certification!$C$66,Certification!$C$82,Certification!$C$98))</f>
        <v/>
      </c>
      <c r="DT33" s="53" t="str">
        <f>IF(ISBLANK($D33),"",CHOOSE($D33,Certification!$C$35,Certification!$C$51,Certification!$C$67,Certification!$C$83,Certification!$C$99))</f>
        <v/>
      </c>
      <c r="DU33" s="53" t="str">
        <f>IF(ISBLANK($D33),"",CHOOSE($D33,Certification!$C$36,Certification!$C$52,Certification!$C$68,Certification!$C$84,Certification!$C$100))</f>
        <v/>
      </c>
      <c r="DV33" s="53" t="str">
        <f>IF(ISBLANK($D33),"",CHOOSE($D33,Certification!$C$37,Certification!$C$53,Certification!$C$69,Certification!$C$85,Certification!$C$101))</f>
        <v/>
      </c>
      <c r="DW33" s="169" t="str">
        <f>IF(ISBLANK($D33),"",CHOOSE($D33,Certification!$G$39,Certification!$G$55,Certification!$G$71,Certification!$G$87,Certification!$G$103))</f>
        <v/>
      </c>
      <c r="DX33" s="169" t="str">
        <f>IF(ISBLANK($D33),"",CHOOSE($D33,Certification!$G$40,Certification!$G$56,Certification!$G$72,Certification!$G$88,Certification!$G$104))</f>
        <v/>
      </c>
      <c r="DY33" s="169" t="str">
        <f>IF(ISBLANK($D33),"",CHOOSE($D33,Certification!$G$41,Certification!$G$57,Certification!$G$73,Certification!$G$89,Certification!$G$105))</f>
        <v/>
      </c>
      <c r="DZ33" s="53" t="str">
        <f>IF(ISBLANK($D33),"",CHOOSE($D33,IF(ISBLANK(Certification!$C$43),"",Certification!$C$43),IF(ISBLANK(Certification!$C$59),"",Certification!$C$59),IF(ISBLANK(Certification!$C$75),"",Certification!$C$75),IF(ISBLANK(Certification!$C$91),"",Certification!$C$91),IF(ISBLANK(Certification!$C$107),"",Certification!$C$107)))</f>
        <v/>
      </c>
      <c r="EA33" s="53" t="str">
        <f>IF(ISBLANK($D33),"",CHOOSE($D33,IF(ISBLANK(Certification!$C$45),"",Certification!$C$45),IF(ISBLANK(Certification!$C$61),"",Certification!$C$61),IF(ISBLANK(Certification!$C$77),"",Certification!$C$77),IF(ISBLANK(Certification!$C$93),"",Certification!$C$93),IF(ISBLANK(Certification!$C$109),"",Certification!$C$109)))</f>
        <v/>
      </c>
      <c r="EC33" s="19" t="s">
        <v>8</v>
      </c>
    </row>
    <row r="34" spans="1:133" s="17" customFormat="1" ht="25.5" x14ac:dyDescent="0.2">
      <c r="A34" s="48">
        <v>24</v>
      </c>
      <c r="B34" s="49" t="str">
        <f t="shared" si="2"/>
        <v/>
      </c>
      <c r="C34" s="186"/>
      <c r="D34" s="26"/>
      <c r="E34" s="189"/>
      <c r="F34" s="189"/>
      <c r="G34" s="189"/>
      <c r="H34" s="189"/>
      <c r="I34" s="189"/>
      <c r="J34" s="27"/>
      <c r="K34" s="27"/>
      <c r="L34" s="27"/>
      <c r="M34" s="27"/>
      <c r="N34" s="43"/>
      <c r="O34" s="27"/>
      <c r="P34" s="43"/>
      <c r="Q34" s="27"/>
      <c r="R34" s="27"/>
      <c r="S34" s="27"/>
      <c r="T34" s="26"/>
      <c r="U34" s="26"/>
      <c r="V34" s="27"/>
      <c r="W34" s="26"/>
      <c r="X34" s="26"/>
      <c r="Y34" s="26"/>
      <c r="Z34" s="26"/>
      <c r="AA34" s="26"/>
      <c r="AB34" s="26"/>
      <c r="AC34" s="26"/>
      <c r="AD34" s="26"/>
      <c r="AE34" s="26"/>
      <c r="AF34" s="26"/>
      <c r="AG34" s="26"/>
      <c r="AH34" s="26"/>
      <c r="AI34" s="26"/>
      <c r="AJ34" s="26"/>
      <c r="AK34" s="26"/>
      <c r="AL34" s="26"/>
      <c r="AM34" s="26"/>
      <c r="AN34" s="26"/>
      <c r="AO34" s="26"/>
      <c r="AP34" s="26"/>
      <c r="AQ34" s="175"/>
      <c r="AR34" s="206"/>
      <c r="AS34" s="180"/>
      <c r="AT34" s="15" t="str">
        <f t="shared" si="3"/>
        <v/>
      </c>
      <c r="AU34" s="15" t="str">
        <f t="shared" si="4"/>
        <v/>
      </c>
      <c r="AV34" s="15" t="str">
        <f t="shared" si="5"/>
        <v/>
      </c>
      <c r="AW34" s="15" t="str">
        <f t="shared" si="6"/>
        <v/>
      </c>
      <c r="AX34" s="15" t="str">
        <f t="shared" si="27"/>
        <v/>
      </c>
      <c r="AY34" s="15" t="str">
        <f t="shared" si="27"/>
        <v/>
      </c>
      <c r="AZ34" s="15" t="str">
        <f t="shared" si="28"/>
        <v/>
      </c>
      <c r="BA34" s="15" t="str">
        <f t="shared" si="72"/>
        <v/>
      </c>
      <c r="BB34" s="15" t="str">
        <f t="shared" si="72"/>
        <v/>
      </c>
      <c r="BC34" s="15" t="str">
        <f t="shared" si="8"/>
        <v/>
      </c>
      <c r="BD34" s="15" t="str">
        <f t="shared" si="9"/>
        <v/>
      </c>
      <c r="BE34" s="15" t="str">
        <f t="shared" si="10"/>
        <v/>
      </c>
      <c r="BF34" s="15" t="str">
        <f t="shared" si="11"/>
        <v/>
      </c>
      <c r="BG34" s="15" t="str">
        <f t="shared" si="12"/>
        <v/>
      </c>
      <c r="BH34" s="15" t="str">
        <f t="shared" si="29"/>
        <v/>
      </c>
      <c r="BI34" s="15" t="str">
        <f t="shared" si="30"/>
        <v/>
      </c>
      <c r="BJ34" s="15" t="str">
        <f t="shared" si="31"/>
        <v/>
      </c>
      <c r="BK34" s="15" t="str">
        <f t="shared" si="13"/>
        <v/>
      </c>
      <c r="BL34" s="15" t="str">
        <f t="shared" si="14"/>
        <v/>
      </c>
      <c r="BM34" s="15" t="str">
        <f t="shared" si="32"/>
        <v/>
      </c>
      <c r="BN34" s="15" t="str">
        <f t="shared" si="15"/>
        <v/>
      </c>
      <c r="BO34" s="15" t="str">
        <f t="shared" si="33"/>
        <v/>
      </c>
      <c r="BP34" s="15" t="str">
        <f t="shared" si="34"/>
        <v/>
      </c>
      <c r="BQ34" s="15" t="str">
        <f t="shared" si="16"/>
        <v/>
      </c>
      <c r="BR34" s="15" t="str">
        <f t="shared" si="35"/>
        <v/>
      </c>
      <c r="BS34" s="15" t="str">
        <f t="shared" si="36"/>
        <v/>
      </c>
      <c r="BT34" s="15" t="str">
        <f t="shared" si="17"/>
        <v/>
      </c>
      <c r="BU34" s="15" t="str">
        <f t="shared" si="37"/>
        <v/>
      </c>
      <c r="BV34" s="15" t="str">
        <f t="shared" si="38"/>
        <v/>
      </c>
      <c r="BW34" s="15" t="str">
        <f t="shared" si="18"/>
        <v/>
      </c>
      <c r="BX34" s="15" t="str">
        <f t="shared" si="39"/>
        <v/>
      </c>
      <c r="BY34" s="15" t="str">
        <f t="shared" si="40"/>
        <v/>
      </c>
      <c r="BZ34" s="15" t="str">
        <f t="shared" si="19"/>
        <v/>
      </c>
      <c r="CA34" s="15" t="str">
        <f t="shared" si="41"/>
        <v/>
      </c>
      <c r="CB34" s="15" t="str">
        <f t="shared" si="42"/>
        <v/>
      </c>
      <c r="CC34" s="15" t="str">
        <f t="shared" si="20"/>
        <v/>
      </c>
      <c r="CD34" s="15" t="str">
        <f t="shared" si="43"/>
        <v/>
      </c>
      <c r="CE34" s="15" t="str">
        <f t="shared" si="44"/>
        <v/>
      </c>
      <c r="CF34" s="15" t="str">
        <f t="shared" si="21"/>
        <v/>
      </c>
      <c r="CG34" s="15" t="str">
        <f t="shared" si="45"/>
        <v/>
      </c>
      <c r="CH34" s="15" t="str">
        <f t="shared" si="46"/>
        <v/>
      </c>
      <c r="CI34" s="15" t="str">
        <f t="shared" si="47"/>
        <v/>
      </c>
      <c r="CJ34" s="16" t="b">
        <f t="shared" si="48"/>
        <v>0</v>
      </c>
      <c r="CK34" s="16" t="b">
        <f t="shared" si="49"/>
        <v>0</v>
      </c>
      <c r="CL34" s="16" t="b">
        <f t="shared" si="50"/>
        <v>0</v>
      </c>
      <c r="CM34" s="16" t="b">
        <f t="shared" si="51"/>
        <v>0</v>
      </c>
      <c r="CN34" s="16" t="b">
        <f t="shared" si="52"/>
        <v>0</v>
      </c>
      <c r="CO34" s="16" t="b">
        <f t="shared" si="53"/>
        <v>0</v>
      </c>
      <c r="CP34" s="16" t="b">
        <f t="shared" si="54"/>
        <v>0</v>
      </c>
      <c r="CQ34" s="16" t="b">
        <f t="shared" si="55"/>
        <v>0</v>
      </c>
      <c r="CR34" s="16" t="b">
        <f t="shared" si="56"/>
        <v>0</v>
      </c>
      <c r="CS34" s="16" t="b">
        <f t="shared" si="57"/>
        <v>0</v>
      </c>
      <c r="CT34" s="16" t="b">
        <f t="shared" si="58"/>
        <v>0</v>
      </c>
      <c r="CU34" s="16" t="b">
        <f t="shared" si="59"/>
        <v>0</v>
      </c>
      <c r="CV34" s="16" t="b">
        <f t="shared" si="60"/>
        <v>0</v>
      </c>
      <c r="CW34" s="16" t="b">
        <f t="shared" si="61"/>
        <v>0</v>
      </c>
      <c r="CX34" s="16" t="b">
        <f t="shared" si="62"/>
        <v>0</v>
      </c>
      <c r="CY34" s="16" t="b">
        <f t="shared" si="63"/>
        <v>0</v>
      </c>
      <c r="CZ34" s="16" t="b">
        <f t="shared" si="64"/>
        <v>0</v>
      </c>
      <c r="DA34" s="16" t="b">
        <f t="shared" si="65"/>
        <v>0</v>
      </c>
      <c r="DB34" s="16" t="b">
        <f t="shared" si="66"/>
        <v>0</v>
      </c>
      <c r="DC34" s="16" t="b">
        <f t="shared" si="67"/>
        <v>0</v>
      </c>
      <c r="DD34" s="16" t="b">
        <f t="shared" si="68"/>
        <v>0</v>
      </c>
      <c r="DE34" s="16" t="b">
        <f t="shared" si="69"/>
        <v>0</v>
      </c>
      <c r="DF34" s="16" t="b">
        <f t="shared" si="70"/>
        <v>0</v>
      </c>
      <c r="DG34" s="16" t="b">
        <f t="shared" si="71"/>
        <v>0</v>
      </c>
      <c r="DI34" s="39"/>
      <c r="DJ34" s="39"/>
      <c r="DK34" s="39"/>
      <c r="DL34" s="53" t="str">
        <f t="shared" si="22"/>
        <v/>
      </c>
      <c r="DM34" s="53" t="str">
        <f t="shared" si="23"/>
        <v/>
      </c>
      <c r="DN34" s="53" t="str">
        <f t="shared" si="24"/>
        <v/>
      </c>
      <c r="DO34" s="53" t="str">
        <f t="shared" si="25"/>
        <v/>
      </c>
      <c r="DP34" s="53" t="str">
        <f t="shared" si="26"/>
        <v/>
      </c>
      <c r="DQ34" s="53" t="str">
        <f>IF(ISBLANK($D34),"",CHOOSE($D34,Certification!$C$32,Certification!$C$48,Certification!$C$64,Certification!$C$80,Certification!$C$96))</f>
        <v/>
      </c>
      <c r="DR34" s="53" t="str">
        <f>IF(ISBLANK($D34),"",CHOOSE($D34,Certification!$C$33,Certification!$C$49,Certification!$C$65,Certification!$C$81,Certification!$C$97))</f>
        <v/>
      </c>
      <c r="DS34" s="53" t="str">
        <f>IF(ISBLANK($D34),"",CHOOSE($D34,Certification!$C$34,Certification!$C$50,Certification!$C$66,Certification!$C$82,Certification!$C$98))</f>
        <v/>
      </c>
      <c r="DT34" s="53" t="str">
        <f>IF(ISBLANK($D34),"",CHOOSE($D34,Certification!$C$35,Certification!$C$51,Certification!$C$67,Certification!$C$83,Certification!$C$99))</f>
        <v/>
      </c>
      <c r="DU34" s="53" t="str">
        <f>IF(ISBLANK($D34),"",CHOOSE($D34,Certification!$C$36,Certification!$C$52,Certification!$C$68,Certification!$C$84,Certification!$C$100))</f>
        <v/>
      </c>
      <c r="DV34" s="53" t="str">
        <f>IF(ISBLANK($D34),"",CHOOSE($D34,Certification!$C$37,Certification!$C$53,Certification!$C$69,Certification!$C$85,Certification!$C$101))</f>
        <v/>
      </c>
      <c r="DW34" s="169" t="str">
        <f>IF(ISBLANK($D34),"",CHOOSE($D34,Certification!$G$39,Certification!$G$55,Certification!$G$71,Certification!$G$87,Certification!$G$103))</f>
        <v/>
      </c>
      <c r="DX34" s="169" t="str">
        <f>IF(ISBLANK($D34),"",CHOOSE($D34,Certification!$G$40,Certification!$G$56,Certification!$G$72,Certification!$G$88,Certification!$G$104))</f>
        <v/>
      </c>
      <c r="DY34" s="169" t="str">
        <f>IF(ISBLANK($D34),"",CHOOSE($D34,Certification!$G$41,Certification!$G$57,Certification!$G$73,Certification!$G$89,Certification!$G$105))</f>
        <v/>
      </c>
      <c r="DZ34" s="53" t="str">
        <f>IF(ISBLANK($D34),"",CHOOSE($D34,IF(ISBLANK(Certification!$C$43),"",Certification!$C$43),IF(ISBLANK(Certification!$C$59),"",Certification!$C$59),IF(ISBLANK(Certification!$C$75),"",Certification!$C$75),IF(ISBLANK(Certification!$C$91),"",Certification!$C$91),IF(ISBLANK(Certification!$C$107),"",Certification!$C$107)))</f>
        <v/>
      </c>
      <c r="EA34" s="53" t="str">
        <f>IF(ISBLANK($D34),"",CHOOSE($D34,IF(ISBLANK(Certification!$C$45),"",Certification!$C$45),IF(ISBLANK(Certification!$C$61),"",Certification!$C$61),IF(ISBLANK(Certification!$C$77),"",Certification!$C$77),IF(ISBLANK(Certification!$C$93),"",Certification!$C$93),IF(ISBLANK(Certification!$C$109),"",Certification!$C$109)))</f>
        <v/>
      </c>
      <c r="EC34" s="19" t="s">
        <v>8</v>
      </c>
    </row>
    <row r="35" spans="1:133" s="17" customFormat="1" ht="25.5" x14ac:dyDescent="0.2">
      <c r="A35" s="48">
        <v>25</v>
      </c>
      <c r="B35" s="49" t="str">
        <f t="shared" si="2"/>
        <v/>
      </c>
      <c r="C35" s="186"/>
      <c r="D35" s="26"/>
      <c r="E35" s="189"/>
      <c r="F35" s="189"/>
      <c r="G35" s="189"/>
      <c r="H35" s="189"/>
      <c r="I35" s="189"/>
      <c r="J35" s="27"/>
      <c r="K35" s="27"/>
      <c r="L35" s="27"/>
      <c r="M35" s="27"/>
      <c r="N35" s="43"/>
      <c r="O35" s="27"/>
      <c r="P35" s="43"/>
      <c r="Q35" s="27"/>
      <c r="R35" s="27"/>
      <c r="S35" s="27"/>
      <c r="T35" s="26"/>
      <c r="U35" s="26"/>
      <c r="V35" s="27"/>
      <c r="W35" s="26"/>
      <c r="X35" s="26"/>
      <c r="Y35" s="26"/>
      <c r="Z35" s="26"/>
      <c r="AA35" s="26"/>
      <c r="AB35" s="26"/>
      <c r="AC35" s="26"/>
      <c r="AD35" s="26"/>
      <c r="AE35" s="26"/>
      <c r="AF35" s="26"/>
      <c r="AG35" s="26"/>
      <c r="AH35" s="26"/>
      <c r="AI35" s="26"/>
      <c r="AJ35" s="26"/>
      <c r="AK35" s="26"/>
      <c r="AL35" s="26"/>
      <c r="AM35" s="26"/>
      <c r="AN35" s="26"/>
      <c r="AO35" s="26"/>
      <c r="AP35" s="26"/>
      <c r="AQ35" s="175"/>
      <c r="AR35" s="206"/>
      <c r="AS35" s="180"/>
      <c r="AT35" s="15" t="str">
        <f t="shared" si="3"/>
        <v/>
      </c>
      <c r="AU35" s="15" t="str">
        <f t="shared" si="4"/>
        <v/>
      </c>
      <c r="AV35" s="15" t="str">
        <f t="shared" si="5"/>
        <v/>
      </c>
      <c r="AW35" s="15" t="str">
        <f t="shared" si="6"/>
        <v/>
      </c>
      <c r="AX35" s="15" t="str">
        <f t="shared" si="27"/>
        <v/>
      </c>
      <c r="AY35" s="15" t="str">
        <f t="shared" si="27"/>
        <v/>
      </c>
      <c r="AZ35" s="15" t="str">
        <f t="shared" si="28"/>
        <v/>
      </c>
      <c r="BA35" s="15" t="str">
        <f t="shared" si="72"/>
        <v/>
      </c>
      <c r="BB35" s="15" t="str">
        <f t="shared" si="72"/>
        <v/>
      </c>
      <c r="BC35" s="15" t="str">
        <f t="shared" si="8"/>
        <v/>
      </c>
      <c r="BD35" s="15" t="str">
        <f t="shared" si="9"/>
        <v/>
      </c>
      <c r="BE35" s="15" t="str">
        <f t="shared" si="10"/>
        <v/>
      </c>
      <c r="BF35" s="15" t="str">
        <f t="shared" si="11"/>
        <v/>
      </c>
      <c r="BG35" s="15" t="str">
        <f t="shared" si="12"/>
        <v/>
      </c>
      <c r="BH35" s="15" t="str">
        <f t="shared" si="29"/>
        <v/>
      </c>
      <c r="BI35" s="15" t="str">
        <f t="shared" si="30"/>
        <v/>
      </c>
      <c r="BJ35" s="15" t="str">
        <f t="shared" si="31"/>
        <v/>
      </c>
      <c r="BK35" s="15" t="str">
        <f t="shared" si="13"/>
        <v/>
      </c>
      <c r="BL35" s="15" t="str">
        <f t="shared" si="14"/>
        <v/>
      </c>
      <c r="BM35" s="15" t="str">
        <f t="shared" si="32"/>
        <v/>
      </c>
      <c r="BN35" s="15" t="str">
        <f t="shared" si="15"/>
        <v/>
      </c>
      <c r="BO35" s="15" t="str">
        <f t="shared" si="33"/>
        <v/>
      </c>
      <c r="BP35" s="15" t="str">
        <f t="shared" si="34"/>
        <v/>
      </c>
      <c r="BQ35" s="15" t="str">
        <f t="shared" si="16"/>
        <v/>
      </c>
      <c r="BR35" s="15" t="str">
        <f t="shared" si="35"/>
        <v/>
      </c>
      <c r="BS35" s="15" t="str">
        <f t="shared" si="36"/>
        <v/>
      </c>
      <c r="BT35" s="15" t="str">
        <f t="shared" si="17"/>
        <v/>
      </c>
      <c r="BU35" s="15" t="str">
        <f t="shared" si="37"/>
        <v/>
      </c>
      <c r="BV35" s="15" t="str">
        <f t="shared" si="38"/>
        <v/>
      </c>
      <c r="BW35" s="15" t="str">
        <f t="shared" si="18"/>
        <v/>
      </c>
      <c r="BX35" s="15" t="str">
        <f t="shared" si="39"/>
        <v/>
      </c>
      <c r="BY35" s="15" t="str">
        <f t="shared" si="40"/>
        <v/>
      </c>
      <c r="BZ35" s="15" t="str">
        <f t="shared" si="19"/>
        <v/>
      </c>
      <c r="CA35" s="15" t="str">
        <f t="shared" si="41"/>
        <v/>
      </c>
      <c r="CB35" s="15" t="str">
        <f t="shared" si="42"/>
        <v/>
      </c>
      <c r="CC35" s="15" t="str">
        <f t="shared" si="20"/>
        <v/>
      </c>
      <c r="CD35" s="15" t="str">
        <f t="shared" si="43"/>
        <v/>
      </c>
      <c r="CE35" s="15" t="str">
        <f t="shared" si="44"/>
        <v/>
      </c>
      <c r="CF35" s="15" t="str">
        <f t="shared" si="21"/>
        <v/>
      </c>
      <c r="CG35" s="15" t="str">
        <f t="shared" si="45"/>
        <v/>
      </c>
      <c r="CH35" s="15" t="str">
        <f t="shared" si="46"/>
        <v/>
      </c>
      <c r="CI35" s="15" t="str">
        <f t="shared" si="47"/>
        <v/>
      </c>
      <c r="CJ35" s="16" t="b">
        <f t="shared" si="48"/>
        <v>0</v>
      </c>
      <c r="CK35" s="16" t="b">
        <f t="shared" si="49"/>
        <v>0</v>
      </c>
      <c r="CL35" s="16" t="b">
        <f t="shared" si="50"/>
        <v>0</v>
      </c>
      <c r="CM35" s="16" t="b">
        <f t="shared" si="51"/>
        <v>0</v>
      </c>
      <c r="CN35" s="16" t="b">
        <f t="shared" si="52"/>
        <v>0</v>
      </c>
      <c r="CO35" s="16" t="b">
        <f t="shared" si="53"/>
        <v>0</v>
      </c>
      <c r="CP35" s="16" t="b">
        <f t="shared" si="54"/>
        <v>0</v>
      </c>
      <c r="CQ35" s="16" t="b">
        <f t="shared" si="55"/>
        <v>0</v>
      </c>
      <c r="CR35" s="16" t="b">
        <f t="shared" si="56"/>
        <v>0</v>
      </c>
      <c r="CS35" s="16" t="b">
        <f t="shared" si="57"/>
        <v>0</v>
      </c>
      <c r="CT35" s="16" t="b">
        <f t="shared" si="58"/>
        <v>0</v>
      </c>
      <c r="CU35" s="16" t="b">
        <f t="shared" si="59"/>
        <v>0</v>
      </c>
      <c r="CV35" s="16" t="b">
        <f t="shared" si="60"/>
        <v>0</v>
      </c>
      <c r="CW35" s="16" t="b">
        <f t="shared" si="61"/>
        <v>0</v>
      </c>
      <c r="CX35" s="16" t="b">
        <f t="shared" si="62"/>
        <v>0</v>
      </c>
      <c r="CY35" s="16" t="b">
        <f t="shared" si="63"/>
        <v>0</v>
      </c>
      <c r="CZ35" s="16" t="b">
        <f t="shared" si="64"/>
        <v>0</v>
      </c>
      <c r="DA35" s="16" t="b">
        <f t="shared" si="65"/>
        <v>0</v>
      </c>
      <c r="DB35" s="16" t="b">
        <f t="shared" si="66"/>
        <v>0</v>
      </c>
      <c r="DC35" s="16" t="b">
        <f t="shared" si="67"/>
        <v>0</v>
      </c>
      <c r="DD35" s="16" t="b">
        <f t="shared" si="68"/>
        <v>0</v>
      </c>
      <c r="DE35" s="16" t="b">
        <f t="shared" si="69"/>
        <v>0</v>
      </c>
      <c r="DF35" s="16" t="b">
        <f t="shared" si="70"/>
        <v>0</v>
      </c>
      <c r="DG35" s="16" t="b">
        <f t="shared" si="71"/>
        <v>0</v>
      </c>
      <c r="DI35" s="39"/>
      <c r="DJ35" s="39"/>
      <c r="DK35" s="39"/>
      <c r="DL35" s="53" t="str">
        <f t="shared" si="22"/>
        <v/>
      </c>
      <c r="DM35" s="53" t="str">
        <f t="shared" si="23"/>
        <v/>
      </c>
      <c r="DN35" s="53" t="str">
        <f t="shared" si="24"/>
        <v/>
      </c>
      <c r="DO35" s="53" t="str">
        <f t="shared" si="25"/>
        <v/>
      </c>
      <c r="DP35" s="53" t="str">
        <f t="shared" si="26"/>
        <v/>
      </c>
      <c r="DQ35" s="53" t="str">
        <f>IF(ISBLANK($D35),"",CHOOSE($D35,Certification!$C$32,Certification!$C$48,Certification!$C$64,Certification!$C$80,Certification!$C$96))</f>
        <v/>
      </c>
      <c r="DR35" s="53" t="str">
        <f>IF(ISBLANK($D35),"",CHOOSE($D35,Certification!$C$33,Certification!$C$49,Certification!$C$65,Certification!$C$81,Certification!$C$97))</f>
        <v/>
      </c>
      <c r="DS35" s="53" t="str">
        <f>IF(ISBLANK($D35),"",CHOOSE($D35,Certification!$C$34,Certification!$C$50,Certification!$C$66,Certification!$C$82,Certification!$C$98))</f>
        <v/>
      </c>
      <c r="DT35" s="53" t="str">
        <f>IF(ISBLANK($D35),"",CHOOSE($D35,Certification!$C$35,Certification!$C$51,Certification!$C$67,Certification!$C$83,Certification!$C$99))</f>
        <v/>
      </c>
      <c r="DU35" s="53" t="str">
        <f>IF(ISBLANK($D35),"",CHOOSE($D35,Certification!$C$36,Certification!$C$52,Certification!$C$68,Certification!$C$84,Certification!$C$100))</f>
        <v/>
      </c>
      <c r="DV35" s="53" t="str">
        <f>IF(ISBLANK($D35),"",CHOOSE($D35,Certification!$C$37,Certification!$C$53,Certification!$C$69,Certification!$C$85,Certification!$C$101))</f>
        <v/>
      </c>
      <c r="DW35" s="169" t="str">
        <f>IF(ISBLANK($D35),"",CHOOSE($D35,Certification!$G$39,Certification!$G$55,Certification!$G$71,Certification!$G$87,Certification!$G$103))</f>
        <v/>
      </c>
      <c r="DX35" s="169" t="str">
        <f>IF(ISBLANK($D35),"",CHOOSE($D35,Certification!$G$40,Certification!$G$56,Certification!$G$72,Certification!$G$88,Certification!$G$104))</f>
        <v/>
      </c>
      <c r="DY35" s="169" t="str">
        <f>IF(ISBLANK($D35),"",CHOOSE($D35,Certification!$G$41,Certification!$G$57,Certification!$G$73,Certification!$G$89,Certification!$G$105))</f>
        <v/>
      </c>
      <c r="DZ35" s="53" t="str">
        <f>IF(ISBLANK($D35),"",CHOOSE($D35,IF(ISBLANK(Certification!$C$43),"",Certification!$C$43),IF(ISBLANK(Certification!$C$59),"",Certification!$C$59),IF(ISBLANK(Certification!$C$75),"",Certification!$C$75),IF(ISBLANK(Certification!$C$91),"",Certification!$C$91),IF(ISBLANK(Certification!$C$107),"",Certification!$C$107)))</f>
        <v/>
      </c>
      <c r="EA35" s="53" t="str">
        <f>IF(ISBLANK($D35),"",CHOOSE($D35,IF(ISBLANK(Certification!$C$45),"",Certification!$C$45),IF(ISBLANK(Certification!$C$61),"",Certification!$C$61),IF(ISBLANK(Certification!$C$77),"",Certification!$C$77),IF(ISBLANK(Certification!$C$93),"",Certification!$C$93),IF(ISBLANK(Certification!$C$109),"",Certification!$C$109)))</f>
        <v/>
      </c>
      <c r="EC35" s="19" t="s">
        <v>8</v>
      </c>
    </row>
    <row r="36" spans="1:133" s="17" customFormat="1" ht="25.5" x14ac:dyDescent="0.2">
      <c r="A36" s="48">
        <v>26</v>
      </c>
      <c r="B36" s="49" t="str">
        <f t="shared" si="2"/>
        <v/>
      </c>
      <c r="C36" s="186"/>
      <c r="D36" s="26"/>
      <c r="E36" s="189"/>
      <c r="F36" s="189"/>
      <c r="G36" s="189"/>
      <c r="H36" s="189"/>
      <c r="I36" s="189"/>
      <c r="J36" s="27"/>
      <c r="K36" s="27"/>
      <c r="L36" s="27"/>
      <c r="M36" s="27"/>
      <c r="N36" s="43"/>
      <c r="O36" s="27"/>
      <c r="P36" s="43"/>
      <c r="Q36" s="27"/>
      <c r="R36" s="27"/>
      <c r="S36" s="27"/>
      <c r="T36" s="26"/>
      <c r="U36" s="26"/>
      <c r="V36" s="27"/>
      <c r="W36" s="26"/>
      <c r="X36" s="26"/>
      <c r="Y36" s="26"/>
      <c r="Z36" s="26"/>
      <c r="AA36" s="26"/>
      <c r="AB36" s="26"/>
      <c r="AC36" s="26"/>
      <c r="AD36" s="26"/>
      <c r="AE36" s="26"/>
      <c r="AF36" s="26"/>
      <c r="AG36" s="26"/>
      <c r="AH36" s="26"/>
      <c r="AI36" s="26"/>
      <c r="AJ36" s="26"/>
      <c r="AK36" s="26"/>
      <c r="AL36" s="26"/>
      <c r="AM36" s="26"/>
      <c r="AN36" s="26"/>
      <c r="AO36" s="26"/>
      <c r="AP36" s="26"/>
      <c r="AQ36" s="175"/>
      <c r="AR36" s="206"/>
      <c r="AS36" s="180"/>
      <c r="AT36" s="15" t="str">
        <f t="shared" si="3"/>
        <v/>
      </c>
      <c r="AU36" s="15" t="str">
        <f t="shared" si="4"/>
        <v/>
      </c>
      <c r="AV36" s="15" t="str">
        <f t="shared" si="5"/>
        <v/>
      </c>
      <c r="AW36" s="15" t="str">
        <f t="shared" si="6"/>
        <v/>
      </c>
      <c r="AX36" s="15" t="str">
        <f t="shared" si="27"/>
        <v/>
      </c>
      <c r="AY36" s="15" t="str">
        <f t="shared" si="27"/>
        <v/>
      </c>
      <c r="AZ36" s="15" t="str">
        <f t="shared" si="28"/>
        <v/>
      </c>
      <c r="BA36" s="15" t="str">
        <f t="shared" si="72"/>
        <v/>
      </c>
      <c r="BB36" s="15" t="str">
        <f t="shared" si="72"/>
        <v/>
      </c>
      <c r="BC36" s="15" t="str">
        <f t="shared" si="8"/>
        <v/>
      </c>
      <c r="BD36" s="15" t="str">
        <f t="shared" si="9"/>
        <v/>
      </c>
      <c r="BE36" s="15" t="str">
        <f t="shared" si="10"/>
        <v/>
      </c>
      <c r="BF36" s="15" t="str">
        <f t="shared" si="11"/>
        <v/>
      </c>
      <c r="BG36" s="15" t="str">
        <f t="shared" si="12"/>
        <v/>
      </c>
      <c r="BH36" s="15" t="str">
        <f t="shared" si="29"/>
        <v/>
      </c>
      <c r="BI36" s="15" t="str">
        <f t="shared" si="30"/>
        <v/>
      </c>
      <c r="BJ36" s="15" t="str">
        <f t="shared" si="31"/>
        <v/>
      </c>
      <c r="BK36" s="15" t="str">
        <f t="shared" si="13"/>
        <v/>
      </c>
      <c r="BL36" s="15" t="str">
        <f t="shared" si="14"/>
        <v/>
      </c>
      <c r="BM36" s="15" t="str">
        <f t="shared" si="32"/>
        <v/>
      </c>
      <c r="BN36" s="15" t="str">
        <f t="shared" si="15"/>
        <v/>
      </c>
      <c r="BO36" s="15" t="str">
        <f t="shared" si="33"/>
        <v/>
      </c>
      <c r="BP36" s="15" t="str">
        <f t="shared" si="34"/>
        <v/>
      </c>
      <c r="BQ36" s="15" t="str">
        <f t="shared" si="16"/>
        <v/>
      </c>
      <c r="BR36" s="15" t="str">
        <f t="shared" si="35"/>
        <v/>
      </c>
      <c r="BS36" s="15" t="str">
        <f t="shared" si="36"/>
        <v/>
      </c>
      <c r="BT36" s="15" t="str">
        <f t="shared" si="17"/>
        <v/>
      </c>
      <c r="BU36" s="15" t="str">
        <f t="shared" si="37"/>
        <v/>
      </c>
      <c r="BV36" s="15" t="str">
        <f t="shared" si="38"/>
        <v/>
      </c>
      <c r="BW36" s="15" t="str">
        <f t="shared" si="18"/>
        <v/>
      </c>
      <c r="BX36" s="15" t="str">
        <f t="shared" si="39"/>
        <v/>
      </c>
      <c r="BY36" s="15" t="str">
        <f t="shared" si="40"/>
        <v/>
      </c>
      <c r="BZ36" s="15" t="str">
        <f t="shared" si="19"/>
        <v/>
      </c>
      <c r="CA36" s="15" t="str">
        <f t="shared" si="41"/>
        <v/>
      </c>
      <c r="CB36" s="15" t="str">
        <f t="shared" si="42"/>
        <v/>
      </c>
      <c r="CC36" s="15" t="str">
        <f t="shared" si="20"/>
        <v/>
      </c>
      <c r="CD36" s="15" t="str">
        <f t="shared" si="43"/>
        <v/>
      </c>
      <c r="CE36" s="15" t="str">
        <f t="shared" si="44"/>
        <v/>
      </c>
      <c r="CF36" s="15" t="str">
        <f t="shared" si="21"/>
        <v/>
      </c>
      <c r="CG36" s="15" t="str">
        <f t="shared" si="45"/>
        <v/>
      </c>
      <c r="CH36" s="15" t="str">
        <f t="shared" si="46"/>
        <v/>
      </c>
      <c r="CI36" s="15" t="str">
        <f t="shared" si="47"/>
        <v/>
      </c>
      <c r="CJ36" s="16" t="b">
        <f t="shared" si="48"/>
        <v>0</v>
      </c>
      <c r="CK36" s="16" t="b">
        <f t="shared" si="49"/>
        <v>0</v>
      </c>
      <c r="CL36" s="16" t="b">
        <f t="shared" si="50"/>
        <v>0</v>
      </c>
      <c r="CM36" s="16" t="b">
        <f t="shared" si="51"/>
        <v>0</v>
      </c>
      <c r="CN36" s="16" t="b">
        <f t="shared" si="52"/>
        <v>0</v>
      </c>
      <c r="CO36" s="16" t="b">
        <f t="shared" si="53"/>
        <v>0</v>
      </c>
      <c r="CP36" s="16" t="b">
        <f t="shared" si="54"/>
        <v>0</v>
      </c>
      <c r="CQ36" s="16" t="b">
        <f t="shared" si="55"/>
        <v>0</v>
      </c>
      <c r="CR36" s="16" t="b">
        <f t="shared" si="56"/>
        <v>0</v>
      </c>
      <c r="CS36" s="16" t="b">
        <f t="shared" si="57"/>
        <v>0</v>
      </c>
      <c r="CT36" s="16" t="b">
        <f t="shared" si="58"/>
        <v>0</v>
      </c>
      <c r="CU36" s="16" t="b">
        <f t="shared" si="59"/>
        <v>0</v>
      </c>
      <c r="CV36" s="16" t="b">
        <f t="shared" si="60"/>
        <v>0</v>
      </c>
      <c r="CW36" s="16" t="b">
        <f t="shared" si="61"/>
        <v>0</v>
      </c>
      <c r="CX36" s="16" t="b">
        <f t="shared" si="62"/>
        <v>0</v>
      </c>
      <c r="CY36" s="16" t="b">
        <f t="shared" si="63"/>
        <v>0</v>
      </c>
      <c r="CZ36" s="16" t="b">
        <f t="shared" si="64"/>
        <v>0</v>
      </c>
      <c r="DA36" s="16" t="b">
        <f t="shared" si="65"/>
        <v>0</v>
      </c>
      <c r="DB36" s="16" t="b">
        <f t="shared" si="66"/>
        <v>0</v>
      </c>
      <c r="DC36" s="16" t="b">
        <f t="shared" si="67"/>
        <v>0</v>
      </c>
      <c r="DD36" s="16" t="b">
        <f t="shared" si="68"/>
        <v>0</v>
      </c>
      <c r="DE36" s="16" t="b">
        <f t="shared" si="69"/>
        <v>0</v>
      </c>
      <c r="DF36" s="16" t="b">
        <f t="shared" si="70"/>
        <v>0</v>
      </c>
      <c r="DG36" s="16" t="b">
        <f t="shared" si="71"/>
        <v>0</v>
      </c>
      <c r="DI36" s="39"/>
      <c r="DJ36" s="39"/>
      <c r="DK36" s="39"/>
      <c r="DL36" s="53" t="str">
        <f t="shared" si="22"/>
        <v/>
      </c>
      <c r="DM36" s="53" t="str">
        <f t="shared" si="23"/>
        <v/>
      </c>
      <c r="DN36" s="53" t="str">
        <f t="shared" si="24"/>
        <v/>
      </c>
      <c r="DO36" s="53" t="str">
        <f t="shared" si="25"/>
        <v/>
      </c>
      <c r="DP36" s="53" t="str">
        <f t="shared" si="26"/>
        <v/>
      </c>
      <c r="DQ36" s="53" t="str">
        <f>IF(ISBLANK($D36),"",CHOOSE($D36,Certification!$C$32,Certification!$C$48,Certification!$C$64,Certification!$C$80,Certification!$C$96))</f>
        <v/>
      </c>
      <c r="DR36" s="53" t="str">
        <f>IF(ISBLANK($D36),"",CHOOSE($D36,Certification!$C$33,Certification!$C$49,Certification!$C$65,Certification!$C$81,Certification!$C$97))</f>
        <v/>
      </c>
      <c r="DS36" s="53" t="str">
        <f>IF(ISBLANK($D36),"",CHOOSE($D36,Certification!$C$34,Certification!$C$50,Certification!$C$66,Certification!$C$82,Certification!$C$98))</f>
        <v/>
      </c>
      <c r="DT36" s="53" t="str">
        <f>IF(ISBLANK($D36),"",CHOOSE($D36,Certification!$C$35,Certification!$C$51,Certification!$C$67,Certification!$C$83,Certification!$C$99))</f>
        <v/>
      </c>
      <c r="DU36" s="53" t="str">
        <f>IF(ISBLANK($D36),"",CHOOSE($D36,Certification!$C$36,Certification!$C$52,Certification!$C$68,Certification!$C$84,Certification!$C$100))</f>
        <v/>
      </c>
      <c r="DV36" s="53" t="str">
        <f>IF(ISBLANK($D36),"",CHOOSE($D36,Certification!$C$37,Certification!$C$53,Certification!$C$69,Certification!$C$85,Certification!$C$101))</f>
        <v/>
      </c>
      <c r="DW36" s="169" t="str">
        <f>IF(ISBLANK($D36),"",CHOOSE($D36,Certification!$G$39,Certification!$G$55,Certification!$G$71,Certification!$G$87,Certification!$G$103))</f>
        <v/>
      </c>
      <c r="DX36" s="169" t="str">
        <f>IF(ISBLANK($D36),"",CHOOSE($D36,Certification!$G$40,Certification!$G$56,Certification!$G$72,Certification!$G$88,Certification!$G$104))</f>
        <v/>
      </c>
      <c r="DY36" s="169" t="str">
        <f>IF(ISBLANK($D36),"",CHOOSE($D36,Certification!$G$41,Certification!$G$57,Certification!$G$73,Certification!$G$89,Certification!$G$105))</f>
        <v/>
      </c>
      <c r="DZ36" s="53" t="str">
        <f>IF(ISBLANK($D36),"",CHOOSE($D36,IF(ISBLANK(Certification!$C$43),"",Certification!$C$43),IF(ISBLANK(Certification!$C$59),"",Certification!$C$59),IF(ISBLANK(Certification!$C$75),"",Certification!$C$75),IF(ISBLANK(Certification!$C$91),"",Certification!$C$91),IF(ISBLANK(Certification!$C$107),"",Certification!$C$107)))</f>
        <v/>
      </c>
      <c r="EA36" s="53" t="str">
        <f>IF(ISBLANK($D36),"",CHOOSE($D36,IF(ISBLANK(Certification!$C$45),"",Certification!$C$45),IF(ISBLANK(Certification!$C$61),"",Certification!$C$61),IF(ISBLANK(Certification!$C$77),"",Certification!$C$77),IF(ISBLANK(Certification!$C$93),"",Certification!$C$93),IF(ISBLANK(Certification!$C$109),"",Certification!$C$109)))</f>
        <v/>
      </c>
      <c r="EC36" s="19" t="s">
        <v>8</v>
      </c>
    </row>
    <row r="37" spans="1:133" s="17" customFormat="1" ht="25.5" x14ac:dyDescent="0.2">
      <c r="A37" s="48">
        <v>27</v>
      </c>
      <c r="B37" s="49" t="str">
        <f t="shared" si="2"/>
        <v/>
      </c>
      <c r="C37" s="186"/>
      <c r="D37" s="26"/>
      <c r="E37" s="189"/>
      <c r="F37" s="189"/>
      <c r="G37" s="189"/>
      <c r="H37" s="189"/>
      <c r="I37" s="189"/>
      <c r="J37" s="27"/>
      <c r="K37" s="27"/>
      <c r="L37" s="27"/>
      <c r="M37" s="27"/>
      <c r="N37" s="43"/>
      <c r="O37" s="27"/>
      <c r="P37" s="43"/>
      <c r="Q37" s="27"/>
      <c r="R37" s="27"/>
      <c r="S37" s="27"/>
      <c r="T37" s="26"/>
      <c r="U37" s="26"/>
      <c r="V37" s="27"/>
      <c r="W37" s="26"/>
      <c r="X37" s="26"/>
      <c r="Y37" s="26"/>
      <c r="Z37" s="26"/>
      <c r="AA37" s="26"/>
      <c r="AB37" s="26"/>
      <c r="AC37" s="26"/>
      <c r="AD37" s="26"/>
      <c r="AE37" s="26"/>
      <c r="AF37" s="26"/>
      <c r="AG37" s="26"/>
      <c r="AH37" s="26"/>
      <c r="AI37" s="26"/>
      <c r="AJ37" s="26"/>
      <c r="AK37" s="26"/>
      <c r="AL37" s="26"/>
      <c r="AM37" s="26"/>
      <c r="AN37" s="26"/>
      <c r="AO37" s="26"/>
      <c r="AP37" s="26"/>
      <c r="AQ37" s="175"/>
      <c r="AR37" s="206"/>
      <c r="AS37" s="180"/>
      <c r="AT37" s="15" t="str">
        <f t="shared" si="3"/>
        <v/>
      </c>
      <c r="AU37" s="15" t="str">
        <f t="shared" si="4"/>
        <v/>
      </c>
      <c r="AV37" s="15" t="str">
        <f t="shared" si="5"/>
        <v/>
      </c>
      <c r="AW37" s="15" t="str">
        <f t="shared" si="6"/>
        <v/>
      </c>
      <c r="AX37" s="15" t="str">
        <f t="shared" si="27"/>
        <v/>
      </c>
      <c r="AY37" s="15" t="str">
        <f t="shared" si="27"/>
        <v/>
      </c>
      <c r="AZ37" s="15" t="str">
        <f t="shared" si="28"/>
        <v/>
      </c>
      <c r="BA37" s="15" t="str">
        <f t="shared" si="72"/>
        <v/>
      </c>
      <c r="BB37" s="15" t="str">
        <f t="shared" si="72"/>
        <v/>
      </c>
      <c r="BC37" s="15" t="str">
        <f t="shared" si="8"/>
        <v/>
      </c>
      <c r="BD37" s="15" t="str">
        <f t="shared" si="9"/>
        <v/>
      </c>
      <c r="BE37" s="15" t="str">
        <f t="shared" si="10"/>
        <v/>
      </c>
      <c r="BF37" s="15" t="str">
        <f t="shared" si="11"/>
        <v/>
      </c>
      <c r="BG37" s="15" t="str">
        <f t="shared" si="12"/>
        <v/>
      </c>
      <c r="BH37" s="15" t="str">
        <f t="shared" si="29"/>
        <v/>
      </c>
      <c r="BI37" s="15" t="str">
        <f t="shared" si="30"/>
        <v/>
      </c>
      <c r="BJ37" s="15" t="str">
        <f t="shared" si="31"/>
        <v/>
      </c>
      <c r="BK37" s="15" t="str">
        <f t="shared" si="13"/>
        <v/>
      </c>
      <c r="BL37" s="15" t="str">
        <f t="shared" si="14"/>
        <v/>
      </c>
      <c r="BM37" s="15" t="str">
        <f t="shared" si="32"/>
        <v/>
      </c>
      <c r="BN37" s="15" t="str">
        <f t="shared" si="15"/>
        <v/>
      </c>
      <c r="BO37" s="15" t="str">
        <f t="shared" si="33"/>
        <v/>
      </c>
      <c r="BP37" s="15" t="str">
        <f t="shared" si="34"/>
        <v/>
      </c>
      <c r="BQ37" s="15" t="str">
        <f t="shared" si="16"/>
        <v/>
      </c>
      <c r="BR37" s="15" t="str">
        <f t="shared" si="35"/>
        <v/>
      </c>
      <c r="BS37" s="15" t="str">
        <f t="shared" si="36"/>
        <v/>
      </c>
      <c r="BT37" s="15" t="str">
        <f t="shared" si="17"/>
        <v/>
      </c>
      <c r="BU37" s="15" t="str">
        <f t="shared" si="37"/>
        <v/>
      </c>
      <c r="BV37" s="15" t="str">
        <f t="shared" si="38"/>
        <v/>
      </c>
      <c r="BW37" s="15" t="str">
        <f t="shared" si="18"/>
        <v/>
      </c>
      <c r="BX37" s="15" t="str">
        <f t="shared" si="39"/>
        <v/>
      </c>
      <c r="BY37" s="15" t="str">
        <f t="shared" si="40"/>
        <v/>
      </c>
      <c r="BZ37" s="15" t="str">
        <f t="shared" si="19"/>
        <v/>
      </c>
      <c r="CA37" s="15" t="str">
        <f t="shared" si="41"/>
        <v/>
      </c>
      <c r="CB37" s="15" t="str">
        <f t="shared" si="42"/>
        <v/>
      </c>
      <c r="CC37" s="15" t="str">
        <f t="shared" si="20"/>
        <v/>
      </c>
      <c r="CD37" s="15" t="str">
        <f t="shared" si="43"/>
        <v/>
      </c>
      <c r="CE37" s="15" t="str">
        <f t="shared" si="44"/>
        <v/>
      </c>
      <c r="CF37" s="15" t="str">
        <f t="shared" si="21"/>
        <v/>
      </c>
      <c r="CG37" s="15" t="str">
        <f t="shared" si="45"/>
        <v/>
      </c>
      <c r="CH37" s="15" t="str">
        <f t="shared" si="46"/>
        <v/>
      </c>
      <c r="CI37" s="15" t="str">
        <f t="shared" si="47"/>
        <v/>
      </c>
      <c r="CJ37" s="16" t="b">
        <f t="shared" si="48"/>
        <v>0</v>
      </c>
      <c r="CK37" s="16" t="b">
        <f t="shared" si="49"/>
        <v>0</v>
      </c>
      <c r="CL37" s="16" t="b">
        <f t="shared" si="50"/>
        <v>0</v>
      </c>
      <c r="CM37" s="16" t="b">
        <f t="shared" si="51"/>
        <v>0</v>
      </c>
      <c r="CN37" s="16" t="b">
        <f t="shared" si="52"/>
        <v>0</v>
      </c>
      <c r="CO37" s="16" t="b">
        <f t="shared" si="53"/>
        <v>0</v>
      </c>
      <c r="CP37" s="16" t="b">
        <f t="shared" si="54"/>
        <v>0</v>
      </c>
      <c r="CQ37" s="16" t="b">
        <f t="shared" si="55"/>
        <v>0</v>
      </c>
      <c r="CR37" s="16" t="b">
        <f t="shared" si="56"/>
        <v>0</v>
      </c>
      <c r="CS37" s="16" t="b">
        <f t="shared" si="57"/>
        <v>0</v>
      </c>
      <c r="CT37" s="16" t="b">
        <f t="shared" si="58"/>
        <v>0</v>
      </c>
      <c r="CU37" s="16" t="b">
        <f t="shared" si="59"/>
        <v>0</v>
      </c>
      <c r="CV37" s="16" t="b">
        <f t="shared" si="60"/>
        <v>0</v>
      </c>
      <c r="CW37" s="16" t="b">
        <f t="shared" si="61"/>
        <v>0</v>
      </c>
      <c r="CX37" s="16" t="b">
        <f t="shared" si="62"/>
        <v>0</v>
      </c>
      <c r="CY37" s="16" t="b">
        <f t="shared" si="63"/>
        <v>0</v>
      </c>
      <c r="CZ37" s="16" t="b">
        <f t="shared" si="64"/>
        <v>0</v>
      </c>
      <c r="DA37" s="16" t="b">
        <f t="shared" si="65"/>
        <v>0</v>
      </c>
      <c r="DB37" s="16" t="b">
        <f t="shared" si="66"/>
        <v>0</v>
      </c>
      <c r="DC37" s="16" t="b">
        <f t="shared" si="67"/>
        <v>0</v>
      </c>
      <c r="DD37" s="16" t="b">
        <f t="shared" si="68"/>
        <v>0</v>
      </c>
      <c r="DE37" s="16" t="b">
        <f t="shared" si="69"/>
        <v>0</v>
      </c>
      <c r="DF37" s="16" t="b">
        <f t="shared" si="70"/>
        <v>0</v>
      </c>
      <c r="DG37" s="16" t="b">
        <f t="shared" si="71"/>
        <v>0</v>
      </c>
      <c r="DI37" s="39"/>
      <c r="DJ37" s="39"/>
      <c r="DK37" s="39"/>
      <c r="DL37" s="53" t="str">
        <f t="shared" si="22"/>
        <v/>
      </c>
      <c r="DM37" s="53" t="str">
        <f t="shared" si="23"/>
        <v/>
      </c>
      <c r="DN37" s="53" t="str">
        <f t="shared" si="24"/>
        <v/>
      </c>
      <c r="DO37" s="53" t="str">
        <f t="shared" si="25"/>
        <v/>
      </c>
      <c r="DP37" s="53" t="str">
        <f t="shared" si="26"/>
        <v/>
      </c>
      <c r="DQ37" s="53" t="str">
        <f>IF(ISBLANK($D37),"",CHOOSE($D37,Certification!$C$32,Certification!$C$48,Certification!$C$64,Certification!$C$80,Certification!$C$96))</f>
        <v/>
      </c>
      <c r="DR37" s="53" t="str">
        <f>IF(ISBLANK($D37),"",CHOOSE($D37,Certification!$C$33,Certification!$C$49,Certification!$C$65,Certification!$C$81,Certification!$C$97))</f>
        <v/>
      </c>
      <c r="DS37" s="53" t="str">
        <f>IF(ISBLANK($D37),"",CHOOSE($D37,Certification!$C$34,Certification!$C$50,Certification!$C$66,Certification!$C$82,Certification!$C$98))</f>
        <v/>
      </c>
      <c r="DT37" s="53" t="str">
        <f>IF(ISBLANK($D37),"",CHOOSE($D37,Certification!$C$35,Certification!$C$51,Certification!$C$67,Certification!$C$83,Certification!$C$99))</f>
        <v/>
      </c>
      <c r="DU37" s="53" t="str">
        <f>IF(ISBLANK($D37),"",CHOOSE($D37,Certification!$C$36,Certification!$C$52,Certification!$C$68,Certification!$C$84,Certification!$C$100))</f>
        <v/>
      </c>
      <c r="DV37" s="53" t="str">
        <f>IF(ISBLANK($D37),"",CHOOSE($D37,Certification!$C$37,Certification!$C$53,Certification!$C$69,Certification!$C$85,Certification!$C$101))</f>
        <v/>
      </c>
      <c r="DW37" s="169" t="str">
        <f>IF(ISBLANK($D37),"",CHOOSE($D37,Certification!$G$39,Certification!$G$55,Certification!$G$71,Certification!$G$87,Certification!$G$103))</f>
        <v/>
      </c>
      <c r="DX37" s="169" t="str">
        <f>IF(ISBLANK($D37),"",CHOOSE($D37,Certification!$G$40,Certification!$G$56,Certification!$G$72,Certification!$G$88,Certification!$G$104))</f>
        <v/>
      </c>
      <c r="DY37" s="169" t="str">
        <f>IF(ISBLANK($D37),"",CHOOSE($D37,Certification!$G$41,Certification!$G$57,Certification!$G$73,Certification!$G$89,Certification!$G$105))</f>
        <v/>
      </c>
      <c r="DZ37" s="53" t="str">
        <f>IF(ISBLANK($D37),"",CHOOSE($D37,IF(ISBLANK(Certification!$C$43),"",Certification!$C$43),IF(ISBLANK(Certification!$C$59),"",Certification!$C$59),IF(ISBLANK(Certification!$C$75),"",Certification!$C$75),IF(ISBLANK(Certification!$C$91),"",Certification!$C$91),IF(ISBLANK(Certification!$C$107),"",Certification!$C$107)))</f>
        <v/>
      </c>
      <c r="EA37" s="53" t="str">
        <f>IF(ISBLANK($D37),"",CHOOSE($D37,IF(ISBLANK(Certification!$C$45),"",Certification!$C$45),IF(ISBLANK(Certification!$C$61),"",Certification!$C$61),IF(ISBLANK(Certification!$C$77),"",Certification!$C$77),IF(ISBLANK(Certification!$C$93),"",Certification!$C$93),IF(ISBLANK(Certification!$C$109),"",Certification!$C$109)))</f>
        <v/>
      </c>
      <c r="EC37" s="19" t="s">
        <v>8</v>
      </c>
    </row>
    <row r="38" spans="1:133" s="17" customFormat="1" ht="25.5" x14ac:dyDescent="0.2">
      <c r="A38" s="48">
        <v>28</v>
      </c>
      <c r="B38" s="49" t="str">
        <f t="shared" si="2"/>
        <v/>
      </c>
      <c r="C38" s="186"/>
      <c r="D38" s="26"/>
      <c r="E38" s="189"/>
      <c r="F38" s="189"/>
      <c r="G38" s="189"/>
      <c r="H38" s="189"/>
      <c r="I38" s="189"/>
      <c r="J38" s="27"/>
      <c r="K38" s="27"/>
      <c r="L38" s="27"/>
      <c r="M38" s="27"/>
      <c r="N38" s="43"/>
      <c r="O38" s="27"/>
      <c r="P38" s="43"/>
      <c r="Q38" s="27"/>
      <c r="R38" s="27"/>
      <c r="S38" s="27"/>
      <c r="T38" s="26"/>
      <c r="U38" s="26"/>
      <c r="V38" s="27"/>
      <c r="W38" s="26"/>
      <c r="X38" s="26"/>
      <c r="Y38" s="26"/>
      <c r="Z38" s="26"/>
      <c r="AA38" s="26"/>
      <c r="AB38" s="26"/>
      <c r="AC38" s="26"/>
      <c r="AD38" s="26"/>
      <c r="AE38" s="26"/>
      <c r="AF38" s="26"/>
      <c r="AG38" s="26"/>
      <c r="AH38" s="26"/>
      <c r="AI38" s="26"/>
      <c r="AJ38" s="26"/>
      <c r="AK38" s="26"/>
      <c r="AL38" s="26"/>
      <c r="AM38" s="26"/>
      <c r="AN38" s="26"/>
      <c r="AO38" s="26"/>
      <c r="AP38" s="26"/>
      <c r="AQ38" s="175"/>
      <c r="AR38" s="206"/>
      <c r="AS38" s="180"/>
      <c r="AT38" s="15" t="str">
        <f t="shared" si="3"/>
        <v/>
      </c>
      <c r="AU38" s="15" t="str">
        <f t="shared" si="4"/>
        <v/>
      </c>
      <c r="AV38" s="15" t="str">
        <f t="shared" si="5"/>
        <v/>
      </c>
      <c r="AW38" s="15" t="str">
        <f t="shared" si="6"/>
        <v/>
      </c>
      <c r="AX38" s="15" t="str">
        <f t="shared" si="27"/>
        <v/>
      </c>
      <c r="AY38" s="15" t="str">
        <f t="shared" si="27"/>
        <v/>
      </c>
      <c r="AZ38" s="15" t="str">
        <f t="shared" si="28"/>
        <v/>
      </c>
      <c r="BA38" s="15" t="str">
        <f t="shared" si="72"/>
        <v/>
      </c>
      <c r="BB38" s="15" t="str">
        <f t="shared" si="72"/>
        <v/>
      </c>
      <c r="BC38" s="15" t="str">
        <f t="shared" si="8"/>
        <v/>
      </c>
      <c r="BD38" s="15" t="str">
        <f t="shared" si="9"/>
        <v/>
      </c>
      <c r="BE38" s="15" t="str">
        <f t="shared" si="10"/>
        <v/>
      </c>
      <c r="BF38" s="15" t="str">
        <f t="shared" si="11"/>
        <v/>
      </c>
      <c r="BG38" s="15" t="str">
        <f t="shared" si="12"/>
        <v/>
      </c>
      <c r="BH38" s="15" t="str">
        <f t="shared" si="29"/>
        <v/>
      </c>
      <c r="BI38" s="15" t="str">
        <f t="shared" si="30"/>
        <v/>
      </c>
      <c r="BJ38" s="15" t="str">
        <f t="shared" si="31"/>
        <v/>
      </c>
      <c r="BK38" s="15" t="str">
        <f t="shared" si="13"/>
        <v/>
      </c>
      <c r="BL38" s="15" t="str">
        <f t="shared" si="14"/>
        <v/>
      </c>
      <c r="BM38" s="15" t="str">
        <f t="shared" si="32"/>
        <v/>
      </c>
      <c r="BN38" s="15" t="str">
        <f t="shared" si="15"/>
        <v/>
      </c>
      <c r="BO38" s="15" t="str">
        <f t="shared" si="33"/>
        <v/>
      </c>
      <c r="BP38" s="15" t="str">
        <f t="shared" si="34"/>
        <v/>
      </c>
      <c r="BQ38" s="15" t="str">
        <f t="shared" si="16"/>
        <v/>
      </c>
      <c r="BR38" s="15" t="str">
        <f t="shared" si="35"/>
        <v/>
      </c>
      <c r="BS38" s="15" t="str">
        <f t="shared" si="36"/>
        <v/>
      </c>
      <c r="BT38" s="15" t="str">
        <f t="shared" si="17"/>
        <v/>
      </c>
      <c r="BU38" s="15" t="str">
        <f t="shared" si="37"/>
        <v/>
      </c>
      <c r="BV38" s="15" t="str">
        <f t="shared" si="38"/>
        <v/>
      </c>
      <c r="BW38" s="15" t="str">
        <f t="shared" si="18"/>
        <v/>
      </c>
      <c r="BX38" s="15" t="str">
        <f t="shared" si="39"/>
        <v/>
      </c>
      <c r="BY38" s="15" t="str">
        <f t="shared" si="40"/>
        <v/>
      </c>
      <c r="BZ38" s="15" t="str">
        <f t="shared" si="19"/>
        <v/>
      </c>
      <c r="CA38" s="15" t="str">
        <f t="shared" si="41"/>
        <v/>
      </c>
      <c r="CB38" s="15" t="str">
        <f t="shared" si="42"/>
        <v/>
      </c>
      <c r="CC38" s="15" t="str">
        <f t="shared" si="20"/>
        <v/>
      </c>
      <c r="CD38" s="15" t="str">
        <f t="shared" si="43"/>
        <v/>
      </c>
      <c r="CE38" s="15" t="str">
        <f t="shared" si="44"/>
        <v/>
      </c>
      <c r="CF38" s="15" t="str">
        <f t="shared" si="21"/>
        <v/>
      </c>
      <c r="CG38" s="15" t="str">
        <f t="shared" si="45"/>
        <v/>
      </c>
      <c r="CH38" s="15" t="str">
        <f t="shared" si="46"/>
        <v/>
      </c>
      <c r="CI38" s="15" t="str">
        <f t="shared" si="47"/>
        <v/>
      </c>
      <c r="CJ38" s="16" t="b">
        <f t="shared" si="48"/>
        <v>0</v>
      </c>
      <c r="CK38" s="16" t="b">
        <f t="shared" si="49"/>
        <v>0</v>
      </c>
      <c r="CL38" s="16" t="b">
        <f t="shared" si="50"/>
        <v>0</v>
      </c>
      <c r="CM38" s="16" t="b">
        <f t="shared" si="51"/>
        <v>0</v>
      </c>
      <c r="CN38" s="16" t="b">
        <f t="shared" si="52"/>
        <v>0</v>
      </c>
      <c r="CO38" s="16" t="b">
        <f t="shared" si="53"/>
        <v>0</v>
      </c>
      <c r="CP38" s="16" t="b">
        <f t="shared" si="54"/>
        <v>0</v>
      </c>
      <c r="CQ38" s="16" t="b">
        <f t="shared" si="55"/>
        <v>0</v>
      </c>
      <c r="CR38" s="16" t="b">
        <f t="shared" si="56"/>
        <v>0</v>
      </c>
      <c r="CS38" s="16" t="b">
        <f t="shared" si="57"/>
        <v>0</v>
      </c>
      <c r="CT38" s="16" t="b">
        <f t="shared" si="58"/>
        <v>0</v>
      </c>
      <c r="CU38" s="16" t="b">
        <f t="shared" si="59"/>
        <v>0</v>
      </c>
      <c r="CV38" s="16" t="b">
        <f t="shared" si="60"/>
        <v>0</v>
      </c>
      <c r="CW38" s="16" t="b">
        <f t="shared" si="61"/>
        <v>0</v>
      </c>
      <c r="CX38" s="16" t="b">
        <f t="shared" si="62"/>
        <v>0</v>
      </c>
      <c r="CY38" s="16" t="b">
        <f t="shared" si="63"/>
        <v>0</v>
      </c>
      <c r="CZ38" s="16" t="b">
        <f t="shared" si="64"/>
        <v>0</v>
      </c>
      <c r="DA38" s="16" t="b">
        <f t="shared" si="65"/>
        <v>0</v>
      </c>
      <c r="DB38" s="16" t="b">
        <f t="shared" si="66"/>
        <v>0</v>
      </c>
      <c r="DC38" s="16" t="b">
        <f t="shared" si="67"/>
        <v>0</v>
      </c>
      <c r="DD38" s="16" t="b">
        <f t="shared" si="68"/>
        <v>0</v>
      </c>
      <c r="DE38" s="16" t="b">
        <f t="shared" si="69"/>
        <v>0</v>
      </c>
      <c r="DF38" s="16" t="b">
        <f t="shared" si="70"/>
        <v>0</v>
      </c>
      <c r="DG38" s="16" t="b">
        <f t="shared" si="71"/>
        <v>0</v>
      </c>
      <c r="DI38" s="39"/>
      <c r="DJ38" s="39"/>
      <c r="DK38" s="39"/>
      <c r="DL38" s="53" t="str">
        <f t="shared" si="22"/>
        <v/>
      </c>
      <c r="DM38" s="53" t="str">
        <f t="shared" si="23"/>
        <v/>
      </c>
      <c r="DN38" s="53" t="str">
        <f t="shared" si="24"/>
        <v/>
      </c>
      <c r="DO38" s="53" t="str">
        <f t="shared" si="25"/>
        <v/>
      </c>
      <c r="DP38" s="53" t="str">
        <f t="shared" si="26"/>
        <v/>
      </c>
      <c r="DQ38" s="53" t="str">
        <f>IF(ISBLANK($D38),"",CHOOSE($D38,Certification!$C$32,Certification!$C$48,Certification!$C$64,Certification!$C$80,Certification!$C$96))</f>
        <v/>
      </c>
      <c r="DR38" s="53" t="str">
        <f>IF(ISBLANK($D38),"",CHOOSE($D38,Certification!$C$33,Certification!$C$49,Certification!$C$65,Certification!$C$81,Certification!$C$97))</f>
        <v/>
      </c>
      <c r="DS38" s="53" t="str">
        <f>IF(ISBLANK($D38),"",CHOOSE($D38,Certification!$C$34,Certification!$C$50,Certification!$C$66,Certification!$C$82,Certification!$C$98))</f>
        <v/>
      </c>
      <c r="DT38" s="53" t="str">
        <f>IF(ISBLANK($D38),"",CHOOSE($D38,Certification!$C$35,Certification!$C$51,Certification!$C$67,Certification!$C$83,Certification!$C$99))</f>
        <v/>
      </c>
      <c r="DU38" s="53" t="str">
        <f>IF(ISBLANK($D38),"",CHOOSE($D38,Certification!$C$36,Certification!$C$52,Certification!$C$68,Certification!$C$84,Certification!$C$100))</f>
        <v/>
      </c>
      <c r="DV38" s="53" t="str">
        <f>IF(ISBLANK($D38),"",CHOOSE($D38,Certification!$C$37,Certification!$C$53,Certification!$C$69,Certification!$C$85,Certification!$C$101))</f>
        <v/>
      </c>
      <c r="DW38" s="169" t="str">
        <f>IF(ISBLANK($D38),"",CHOOSE($D38,Certification!$G$39,Certification!$G$55,Certification!$G$71,Certification!$G$87,Certification!$G$103))</f>
        <v/>
      </c>
      <c r="DX38" s="169" t="str">
        <f>IF(ISBLANK($D38),"",CHOOSE($D38,Certification!$G$40,Certification!$G$56,Certification!$G$72,Certification!$G$88,Certification!$G$104))</f>
        <v/>
      </c>
      <c r="DY38" s="169" t="str">
        <f>IF(ISBLANK($D38),"",CHOOSE($D38,Certification!$G$41,Certification!$G$57,Certification!$G$73,Certification!$G$89,Certification!$G$105))</f>
        <v/>
      </c>
      <c r="DZ38" s="53" t="str">
        <f>IF(ISBLANK($D38),"",CHOOSE($D38,IF(ISBLANK(Certification!$C$43),"",Certification!$C$43),IF(ISBLANK(Certification!$C$59),"",Certification!$C$59),IF(ISBLANK(Certification!$C$75),"",Certification!$C$75),IF(ISBLANK(Certification!$C$91),"",Certification!$C$91),IF(ISBLANK(Certification!$C$107),"",Certification!$C$107)))</f>
        <v/>
      </c>
      <c r="EA38" s="53" t="str">
        <f>IF(ISBLANK($D38),"",CHOOSE($D38,IF(ISBLANK(Certification!$C$45),"",Certification!$C$45),IF(ISBLANK(Certification!$C$61),"",Certification!$C$61),IF(ISBLANK(Certification!$C$77),"",Certification!$C$77),IF(ISBLANK(Certification!$C$93),"",Certification!$C$93),IF(ISBLANK(Certification!$C$109),"",Certification!$C$109)))</f>
        <v/>
      </c>
      <c r="EC38" s="19" t="s">
        <v>8</v>
      </c>
    </row>
    <row r="39" spans="1:133" s="17" customFormat="1" ht="25.5" x14ac:dyDescent="0.2">
      <c r="A39" s="48">
        <v>29</v>
      </c>
      <c r="B39" s="49" t="str">
        <f t="shared" si="2"/>
        <v/>
      </c>
      <c r="C39" s="186"/>
      <c r="D39" s="26"/>
      <c r="E39" s="189"/>
      <c r="F39" s="189"/>
      <c r="G39" s="189"/>
      <c r="H39" s="189"/>
      <c r="I39" s="189"/>
      <c r="J39" s="27"/>
      <c r="K39" s="27"/>
      <c r="L39" s="27"/>
      <c r="M39" s="27"/>
      <c r="N39" s="43"/>
      <c r="O39" s="27"/>
      <c r="P39" s="43"/>
      <c r="Q39" s="27"/>
      <c r="R39" s="27"/>
      <c r="S39" s="27"/>
      <c r="T39" s="26"/>
      <c r="U39" s="26"/>
      <c r="V39" s="27"/>
      <c r="W39" s="26"/>
      <c r="X39" s="26"/>
      <c r="Y39" s="26"/>
      <c r="Z39" s="26"/>
      <c r="AA39" s="26"/>
      <c r="AB39" s="26"/>
      <c r="AC39" s="26"/>
      <c r="AD39" s="26"/>
      <c r="AE39" s="26"/>
      <c r="AF39" s="26"/>
      <c r="AG39" s="26"/>
      <c r="AH39" s="26"/>
      <c r="AI39" s="26"/>
      <c r="AJ39" s="26"/>
      <c r="AK39" s="26"/>
      <c r="AL39" s="26"/>
      <c r="AM39" s="26"/>
      <c r="AN39" s="26"/>
      <c r="AO39" s="26"/>
      <c r="AP39" s="26"/>
      <c r="AQ39" s="175"/>
      <c r="AR39" s="206"/>
      <c r="AS39" s="180"/>
      <c r="AT39" s="15" t="str">
        <f t="shared" si="3"/>
        <v/>
      </c>
      <c r="AU39" s="15" t="str">
        <f t="shared" si="4"/>
        <v/>
      </c>
      <c r="AV39" s="15" t="str">
        <f t="shared" si="5"/>
        <v/>
      </c>
      <c r="AW39" s="15" t="str">
        <f t="shared" si="6"/>
        <v/>
      </c>
      <c r="AX39" s="15" t="str">
        <f t="shared" si="27"/>
        <v/>
      </c>
      <c r="AY39" s="15" t="str">
        <f t="shared" si="27"/>
        <v/>
      </c>
      <c r="AZ39" s="15" t="str">
        <f t="shared" si="28"/>
        <v/>
      </c>
      <c r="BA39" s="15" t="str">
        <f t="shared" si="72"/>
        <v/>
      </c>
      <c r="BB39" s="15" t="str">
        <f t="shared" si="72"/>
        <v/>
      </c>
      <c r="BC39" s="15" t="str">
        <f t="shared" si="8"/>
        <v/>
      </c>
      <c r="BD39" s="15" t="str">
        <f t="shared" si="9"/>
        <v/>
      </c>
      <c r="BE39" s="15" t="str">
        <f t="shared" si="10"/>
        <v/>
      </c>
      <c r="BF39" s="15" t="str">
        <f t="shared" si="11"/>
        <v/>
      </c>
      <c r="BG39" s="15" t="str">
        <f t="shared" si="12"/>
        <v/>
      </c>
      <c r="BH39" s="15" t="str">
        <f t="shared" si="29"/>
        <v/>
      </c>
      <c r="BI39" s="15" t="str">
        <f t="shared" si="30"/>
        <v/>
      </c>
      <c r="BJ39" s="15" t="str">
        <f t="shared" si="31"/>
        <v/>
      </c>
      <c r="BK39" s="15" t="str">
        <f t="shared" si="13"/>
        <v/>
      </c>
      <c r="BL39" s="15" t="str">
        <f t="shared" si="14"/>
        <v/>
      </c>
      <c r="BM39" s="15" t="str">
        <f t="shared" si="32"/>
        <v/>
      </c>
      <c r="BN39" s="15" t="str">
        <f t="shared" si="15"/>
        <v/>
      </c>
      <c r="BO39" s="15" t="str">
        <f t="shared" si="33"/>
        <v/>
      </c>
      <c r="BP39" s="15" t="str">
        <f t="shared" si="34"/>
        <v/>
      </c>
      <c r="BQ39" s="15" t="str">
        <f t="shared" si="16"/>
        <v/>
      </c>
      <c r="BR39" s="15" t="str">
        <f t="shared" si="35"/>
        <v/>
      </c>
      <c r="BS39" s="15" t="str">
        <f t="shared" si="36"/>
        <v/>
      </c>
      <c r="BT39" s="15" t="str">
        <f t="shared" si="17"/>
        <v/>
      </c>
      <c r="BU39" s="15" t="str">
        <f t="shared" si="37"/>
        <v/>
      </c>
      <c r="BV39" s="15" t="str">
        <f t="shared" si="38"/>
        <v/>
      </c>
      <c r="BW39" s="15" t="str">
        <f t="shared" si="18"/>
        <v/>
      </c>
      <c r="BX39" s="15" t="str">
        <f t="shared" si="39"/>
        <v/>
      </c>
      <c r="BY39" s="15" t="str">
        <f t="shared" si="40"/>
        <v/>
      </c>
      <c r="BZ39" s="15" t="str">
        <f t="shared" si="19"/>
        <v/>
      </c>
      <c r="CA39" s="15" t="str">
        <f t="shared" si="41"/>
        <v/>
      </c>
      <c r="CB39" s="15" t="str">
        <f t="shared" si="42"/>
        <v/>
      </c>
      <c r="CC39" s="15" t="str">
        <f t="shared" si="20"/>
        <v/>
      </c>
      <c r="CD39" s="15" t="str">
        <f t="shared" si="43"/>
        <v/>
      </c>
      <c r="CE39" s="15" t="str">
        <f t="shared" si="44"/>
        <v/>
      </c>
      <c r="CF39" s="15" t="str">
        <f t="shared" si="21"/>
        <v/>
      </c>
      <c r="CG39" s="15" t="str">
        <f t="shared" si="45"/>
        <v/>
      </c>
      <c r="CH39" s="15" t="str">
        <f t="shared" si="46"/>
        <v/>
      </c>
      <c r="CI39" s="15" t="str">
        <f t="shared" si="47"/>
        <v/>
      </c>
      <c r="CJ39" s="16" t="b">
        <f t="shared" si="48"/>
        <v>0</v>
      </c>
      <c r="CK39" s="16" t="b">
        <f t="shared" si="49"/>
        <v>0</v>
      </c>
      <c r="CL39" s="16" t="b">
        <f t="shared" si="50"/>
        <v>0</v>
      </c>
      <c r="CM39" s="16" t="b">
        <f t="shared" si="51"/>
        <v>0</v>
      </c>
      <c r="CN39" s="16" t="b">
        <f t="shared" si="52"/>
        <v>0</v>
      </c>
      <c r="CO39" s="16" t="b">
        <f t="shared" si="53"/>
        <v>0</v>
      </c>
      <c r="CP39" s="16" t="b">
        <f t="shared" si="54"/>
        <v>0</v>
      </c>
      <c r="CQ39" s="16" t="b">
        <f t="shared" si="55"/>
        <v>0</v>
      </c>
      <c r="CR39" s="16" t="b">
        <f t="shared" si="56"/>
        <v>0</v>
      </c>
      <c r="CS39" s="16" t="b">
        <f t="shared" si="57"/>
        <v>0</v>
      </c>
      <c r="CT39" s="16" t="b">
        <f t="shared" si="58"/>
        <v>0</v>
      </c>
      <c r="CU39" s="16" t="b">
        <f t="shared" si="59"/>
        <v>0</v>
      </c>
      <c r="CV39" s="16" t="b">
        <f t="shared" si="60"/>
        <v>0</v>
      </c>
      <c r="CW39" s="16" t="b">
        <f t="shared" si="61"/>
        <v>0</v>
      </c>
      <c r="CX39" s="16" t="b">
        <f t="shared" si="62"/>
        <v>0</v>
      </c>
      <c r="CY39" s="16" t="b">
        <f t="shared" si="63"/>
        <v>0</v>
      </c>
      <c r="CZ39" s="16" t="b">
        <f t="shared" si="64"/>
        <v>0</v>
      </c>
      <c r="DA39" s="16" t="b">
        <f t="shared" si="65"/>
        <v>0</v>
      </c>
      <c r="DB39" s="16" t="b">
        <f t="shared" si="66"/>
        <v>0</v>
      </c>
      <c r="DC39" s="16" t="b">
        <f t="shared" si="67"/>
        <v>0</v>
      </c>
      <c r="DD39" s="16" t="b">
        <f t="shared" si="68"/>
        <v>0</v>
      </c>
      <c r="DE39" s="16" t="b">
        <f t="shared" si="69"/>
        <v>0</v>
      </c>
      <c r="DF39" s="16" t="b">
        <f t="shared" si="70"/>
        <v>0</v>
      </c>
      <c r="DG39" s="16" t="b">
        <f t="shared" si="71"/>
        <v>0</v>
      </c>
      <c r="DI39" s="39"/>
      <c r="DJ39" s="39"/>
      <c r="DK39" s="39"/>
      <c r="DL39" s="53" t="str">
        <f t="shared" si="22"/>
        <v/>
      </c>
      <c r="DM39" s="53" t="str">
        <f t="shared" si="23"/>
        <v/>
      </c>
      <c r="DN39" s="53" t="str">
        <f t="shared" si="24"/>
        <v/>
      </c>
      <c r="DO39" s="53" t="str">
        <f t="shared" si="25"/>
        <v/>
      </c>
      <c r="DP39" s="53" t="str">
        <f t="shared" si="26"/>
        <v/>
      </c>
      <c r="DQ39" s="53" t="str">
        <f>IF(ISBLANK($D39),"",CHOOSE($D39,Certification!$C$32,Certification!$C$48,Certification!$C$64,Certification!$C$80,Certification!$C$96))</f>
        <v/>
      </c>
      <c r="DR39" s="53" t="str">
        <f>IF(ISBLANK($D39),"",CHOOSE($D39,Certification!$C$33,Certification!$C$49,Certification!$C$65,Certification!$C$81,Certification!$C$97))</f>
        <v/>
      </c>
      <c r="DS39" s="53" t="str">
        <f>IF(ISBLANK($D39),"",CHOOSE($D39,Certification!$C$34,Certification!$C$50,Certification!$C$66,Certification!$C$82,Certification!$C$98))</f>
        <v/>
      </c>
      <c r="DT39" s="53" t="str">
        <f>IF(ISBLANK($D39),"",CHOOSE($D39,Certification!$C$35,Certification!$C$51,Certification!$C$67,Certification!$C$83,Certification!$C$99))</f>
        <v/>
      </c>
      <c r="DU39" s="53" t="str">
        <f>IF(ISBLANK($D39),"",CHOOSE($D39,Certification!$C$36,Certification!$C$52,Certification!$C$68,Certification!$C$84,Certification!$C$100))</f>
        <v/>
      </c>
      <c r="DV39" s="53" t="str">
        <f>IF(ISBLANK($D39),"",CHOOSE($D39,Certification!$C$37,Certification!$C$53,Certification!$C$69,Certification!$C$85,Certification!$C$101))</f>
        <v/>
      </c>
      <c r="DW39" s="169" t="str">
        <f>IF(ISBLANK($D39),"",CHOOSE($D39,Certification!$G$39,Certification!$G$55,Certification!$G$71,Certification!$G$87,Certification!$G$103))</f>
        <v/>
      </c>
      <c r="DX39" s="169" t="str">
        <f>IF(ISBLANK($D39),"",CHOOSE($D39,Certification!$G$40,Certification!$G$56,Certification!$G$72,Certification!$G$88,Certification!$G$104))</f>
        <v/>
      </c>
      <c r="DY39" s="169" t="str">
        <f>IF(ISBLANK($D39),"",CHOOSE($D39,Certification!$G$41,Certification!$G$57,Certification!$G$73,Certification!$G$89,Certification!$G$105))</f>
        <v/>
      </c>
      <c r="DZ39" s="53" t="str">
        <f>IF(ISBLANK($D39),"",CHOOSE($D39,IF(ISBLANK(Certification!$C$43),"",Certification!$C$43),IF(ISBLANK(Certification!$C$59),"",Certification!$C$59),IF(ISBLANK(Certification!$C$75),"",Certification!$C$75),IF(ISBLANK(Certification!$C$91),"",Certification!$C$91),IF(ISBLANK(Certification!$C$107),"",Certification!$C$107)))</f>
        <v/>
      </c>
      <c r="EA39" s="53" t="str">
        <f>IF(ISBLANK($D39),"",CHOOSE($D39,IF(ISBLANK(Certification!$C$45),"",Certification!$C$45),IF(ISBLANK(Certification!$C$61),"",Certification!$C$61),IF(ISBLANK(Certification!$C$77),"",Certification!$C$77),IF(ISBLANK(Certification!$C$93),"",Certification!$C$93),IF(ISBLANK(Certification!$C$109),"",Certification!$C$109)))</f>
        <v/>
      </c>
      <c r="EC39" s="19" t="s">
        <v>8</v>
      </c>
    </row>
    <row r="40" spans="1:133" s="17" customFormat="1" ht="25.5" x14ac:dyDescent="0.2">
      <c r="A40" s="48">
        <v>30</v>
      </c>
      <c r="B40" s="49" t="str">
        <f t="shared" si="2"/>
        <v/>
      </c>
      <c r="C40" s="186"/>
      <c r="D40" s="26"/>
      <c r="E40" s="189"/>
      <c r="F40" s="189"/>
      <c r="G40" s="189"/>
      <c r="H40" s="189"/>
      <c r="I40" s="189"/>
      <c r="J40" s="27"/>
      <c r="K40" s="27"/>
      <c r="L40" s="27"/>
      <c r="M40" s="27"/>
      <c r="N40" s="43"/>
      <c r="O40" s="27"/>
      <c r="P40" s="43"/>
      <c r="Q40" s="27"/>
      <c r="R40" s="27"/>
      <c r="S40" s="27"/>
      <c r="T40" s="26"/>
      <c r="U40" s="26"/>
      <c r="V40" s="27"/>
      <c r="W40" s="26"/>
      <c r="X40" s="26"/>
      <c r="Y40" s="26"/>
      <c r="Z40" s="26"/>
      <c r="AA40" s="26"/>
      <c r="AB40" s="26"/>
      <c r="AC40" s="26"/>
      <c r="AD40" s="26"/>
      <c r="AE40" s="26"/>
      <c r="AF40" s="26"/>
      <c r="AG40" s="26"/>
      <c r="AH40" s="26"/>
      <c r="AI40" s="26"/>
      <c r="AJ40" s="26"/>
      <c r="AK40" s="26"/>
      <c r="AL40" s="26"/>
      <c r="AM40" s="26"/>
      <c r="AN40" s="26"/>
      <c r="AO40" s="26"/>
      <c r="AP40" s="26"/>
      <c r="AQ40" s="175"/>
      <c r="AR40" s="206"/>
      <c r="AS40" s="180"/>
      <c r="AT40" s="15" t="str">
        <f t="shared" si="3"/>
        <v/>
      </c>
      <c r="AU40" s="15" t="str">
        <f t="shared" si="4"/>
        <v/>
      </c>
      <c r="AV40" s="15" t="str">
        <f t="shared" si="5"/>
        <v/>
      </c>
      <c r="AW40" s="15" t="str">
        <f t="shared" si="6"/>
        <v/>
      </c>
      <c r="AX40" s="15" t="str">
        <f t="shared" si="27"/>
        <v/>
      </c>
      <c r="AY40" s="15" t="str">
        <f t="shared" si="27"/>
        <v/>
      </c>
      <c r="AZ40" s="15" t="str">
        <f t="shared" si="28"/>
        <v/>
      </c>
      <c r="BA40" s="15" t="str">
        <f t="shared" si="72"/>
        <v/>
      </c>
      <c r="BB40" s="15" t="str">
        <f t="shared" si="72"/>
        <v/>
      </c>
      <c r="BC40" s="15" t="str">
        <f t="shared" si="8"/>
        <v/>
      </c>
      <c r="BD40" s="15" t="str">
        <f t="shared" si="9"/>
        <v/>
      </c>
      <c r="BE40" s="15" t="str">
        <f t="shared" si="10"/>
        <v/>
      </c>
      <c r="BF40" s="15" t="str">
        <f t="shared" si="11"/>
        <v/>
      </c>
      <c r="BG40" s="15" t="str">
        <f t="shared" si="12"/>
        <v/>
      </c>
      <c r="BH40" s="15" t="str">
        <f t="shared" si="29"/>
        <v/>
      </c>
      <c r="BI40" s="15" t="str">
        <f t="shared" si="30"/>
        <v/>
      </c>
      <c r="BJ40" s="15" t="str">
        <f t="shared" si="31"/>
        <v/>
      </c>
      <c r="BK40" s="15" t="str">
        <f t="shared" si="13"/>
        <v/>
      </c>
      <c r="BL40" s="15" t="str">
        <f t="shared" si="14"/>
        <v/>
      </c>
      <c r="BM40" s="15" t="str">
        <f t="shared" si="32"/>
        <v/>
      </c>
      <c r="BN40" s="15" t="str">
        <f t="shared" si="15"/>
        <v/>
      </c>
      <c r="BO40" s="15" t="str">
        <f t="shared" si="33"/>
        <v/>
      </c>
      <c r="BP40" s="15" t="str">
        <f t="shared" si="34"/>
        <v/>
      </c>
      <c r="BQ40" s="15" t="str">
        <f t="shared" si="16"/>
        <v/>
      </c>
      <c r="BR40" s="15" t="str">
        <f t="shared" si="35"/>
        <v/>
      </c>
      <c r="BS40" s="15" t="str">
        <f t="shared" si="36"/>
        <v/>
      </c>
      <c r="BT40" s="15" t="str">
        <f t="shared" si="17"/>
        <v/>
      </c>
      <c r="BU40" s="15" t="str">
        <f t="shared" si="37"/>
        <v/>
      </c>
      <c r="BV40" s="15" t="str">
        <f t="shared" si="38"/>
        <v/>
      </c>
      <c r="BW40" s="15" t="str">
        <f t="shared" si="18"/>
        <v/>
      </c>
      <c r="BX40" s="15" t="str">
        <f t="shared" si="39"/>
        <v/>
      </c>
      <c r="BY40" s="15" t="str">
        <f t="shared" si="40"/>
        <v/>
      </c>
      <c r="BZ40" s="15" t="str">
        <f t="shared" si="19"/>
        <v/>
      </c>
      <c r="CA40" s="15" t="str">
        <f t="shared" si="41"/>
        <v/>
      </c>
      <c r="CB40" s="15" t="str">
        <f t="shared" si="42"/>
        <v/>
      </c>
      <c r="CC40" s="15" t="str">
        <f t="shared" si="20"/>
        <v/>
      </c>
      <c r="CD40" s="15" t="str">
        <f t="shared" si="43"/>
        <v/>
      </c>
      <c r="CE40" s="15" t="str">
        <f t="shared" si="44"/>
        <v/>
      </c>
      <c r="CF40" s="15" t="str">
        <f t="shared" si="21"/>
        <v/>
      </c>
      <c r="CG40" s="15" t="str">
        <f t="shared" si="45"/>
        <v/>
      </c>
      <c r="CH40" s="15" t="str">
        <f t="shared" si="46"/>
        <v/>
      </c>
      <c r="CI40" s="15" t="str">
        <f t="shared" si="47"/>
        <v/>
      </c>
      <c r="CJ40" s="16" t="b">
        <f t="shared" si="48"/>
        <v>0</v>
      </c>
      <c r="CK40" s="16" t="b">
        <f t="shared" si="49"/>
        <v>0</v>
      </c>
      <c r="CL40" s="16" t="b">
        <f t="shared" si="50"/>
        <v>0</v>
      </c>
      <c r="CM40" s="16" t="b">
        <f t="shared" si="51"/>
        <v>0</v>
      </c>
      <c r="CN40" s="16" t="b">
        <f t="shared" si="52"/>
        <v>0</v>
      </c>
      <c r="CO40" s="16" t="b">
        <f t="shared" si="53"/>
        <v>0</v>
      </c>
      <c r="CP40" s="16" t="b">
        <f t="shared" si="54"/>
        <v>0</v>
      </c>
      <c r="CQ40" s="16" t="b">
        <f t="shared" si="55"/>
        <v>0</v>
      </c>
      <c r="CR40" s="16" t="b">
        <f t="shared" si="56"/>
        <v>0</v>
      </c>
      <c r="CS40" s="16" t="b">
        <f t="shared" si="57"/>
        <v>0</v>
      </c>
      <c r="CT40" s="16" t="b">
        <f t="shared" si="58"/>
        <v>0</v>
      </c>
      <c r="CU40" s="16" t="b">
        <f t="shared" si="59"/>
        <v>0</v>
      </c>
      <c r="CV40" s="16" t="b">
        <f t="shared" si="60"/>
        <v>0</v>
      </c>
      <c r="CW40" s="16" t="b">
        <f t="shared" si="61"/>
        <v>0</v>
      </c>
      <c r="CX40" s="16" t="b">
        <f t="shared" si="62"/>
        <v>0</v>
      </c>
      <c r="CY40" s="16" t="b">
        <f t="shared" si="63"/>
        <v>0</v>
      </c>
      <c r="CZ40" s="16" t="b">
        <f t="shared" si="64"/>
        <v>0</v>
      </c>
      <c r="DA40" s="16" t="b">
        <f t="shared" si="65"/>
        <v>0</v>
      </c>
      <c r="DB40" s="16" t="b">
        <f t="shared" si="66"/>
        <v>0</v>
      </c>
      <c r="DC40" s="16" t="b">
        <f t="shared" si="67"/>
        <v>0</v>
      </c>
      <c r="DD40" s="16" t="b">
        <f t="shared" si="68"/>
        <v>0</v>
      </c>
      <c r="DE40" s="16" t="b">
        <f t="shared" si="69"/>
        <v>0</v>
      </c>
      <c r="DF40" s="16" t="b">
        <f t="shared" si="70"/>
        <v>0</v>
      </c>
      <c r="DG40" s="16" t="b">
        <f t="shared" si="71"/>
        <v>0</v>
      </c>
      <c r="DI40" s="39"/>
      <c r="DJ40" s="39"/>
      <c r="DK40" s="39"/>
      <c r="DL40" s="53" t="str">
        <f t="shared" si="22"/>
        <v/>
      </c>
      <c r="DM40" s="53" t="str">
        <f t="shared" si="23"/>
        <v/>
      </c>
      <c r="DN40" s="53" t="str">
        <f t="shared" si="24"/>
        <v/>
      </c>
      <c r="DO40" s="53" t="str">
        <f t="shared" si="25"/>
        <v/>
      </c>
      <c r="DP40" s="53" t="str">
        <f t="shared" si="26"/>
        <v/>
      </c>
      <c r="DQ40" s="53" t="str">
        <f>IF(ISBLANK($D40),"",CHOOSE($D40,Certification!$C$32,Certification!$C$48,Certification!$C$64,Certification!$C$80,Certification!$C$96))</f>
        <v/>
      </c>
      <c r="DR40" s="53" t="str">
        <f>IF(ISBLANK($D40),"",CHOOSE($D40,Certification!$C$33,Certification!$C$49,Certification!$C$65,Certification!$C$81,Certification!$C$97))</f>
        <v/>
      </c>
      <c r="DS40" s="53" t="str">
        <f>IF(ISBLANK($D40),"",CHOOSE($D40,Certification!$C$34,Certification!$C$50,Certification!$C$66,Certification!$C$82,Certification!$C$98))</f>
        <v/>
      </c>
      <c r="DT40" s="53" t="str">
        <f>IF(ISBLANK($D40),"",CHOOSE($D40,Certification!$C$35,Certification!$C$51,Certification!$C$67,Certification!$C$83,Certification!$C$99))</f>
        <v/>
      </c>
      <c r="DU40" s="53" t="str">
        <f>IF(ISBLANK($D40),"",CHOOSE($D40,Certification!$C$36,Certification!$C$52,Certification!$C$68,Certification!$C$84,Certification!$C$100))</f>
        <v/>
      </c>
      <c r="DV40" s="53" t="str">
        <f>IF(ISBLANK($D40),"",CHOOSE($D40,Certification!$C$37,Certification!$C$53,Certification!$C$69,Certification!$C$85,Certification!$C$101))</f>
        <v/>
      </c>
      <c r="DW40" s="169" t="str">
        <f>IF(ISBLANK($D40),"",CHOOSE($D40,Certification!$G$39,Certification!$G$55,Certification!$G$71,Certification!$G$87,Certification!$G$103))</f>
        <v/>
      </c>
      <c r="DX40" s="169" t="str">
        <f>IF(ISBLANK($D40),"",CHOOSE($D40,Certification!$G$40,Certification!$G$56,Certification!$G$72,Certification!$G$88,Certification!$G$104))</f>
        <v/>
      </c>
      <c r="DY40" s="169" t="str">
        <f>IF(ISBLANK($D40),"",CHOOSE($D40,Certification!$G$41,Certification!$G$57,Certification!$G$73,Certification!$G$89,Certification!$G$105))</f>
        <v/>
      </c>
      <c r="DZ40" s="53" t="str">
        <f>IF(ISBLANK($D40),"",CHOOSE($D40,IF(ISBLANK(Certification!$C$43),"",Certification!$C$43),IF(ISBLANK(Certification!$C$59),"",Certification!$C$59),IF(ISBLANK(Certification!$C$75),"",Certification!$C$75),IF(ISBLANK(Certification!$C$91),"",Certification!$C$91),IF(ISBLANK(Certification!$C$107),"",Certification!$C$107)))</f>
        <v/>
      </c>
      <c r="EA40" s="53" t="str">
        <f>IF(ISBLANK($D40),"",CHOOSE($D40,IF(ISBLANK(Certification!$C$45),"",Certification!$C$45),IF(ISBLANK(Certification!$C$61),"",Certification!$C$61),IF(ISBLANK(Certification!$C$77),"",Certification!$C$77),IF(ISBLANK(Certification!$C$93),"",Certification!$C$93),IF(ISBLANK(Certification!$C$109),"",Certification!$C$109)))</f>
        <v/>
      </c>
      <c r="EC40" s="19" t="s">
        <v>8</v>
      </c>
    </row>
    <row r="41" spans="1:133" s="17" customFormat="1" ht="25.5" x14ac:dyDescent="0.2">
      <c r="A41" s="48">
        <v>31</v>
      </c>
      <c r="B41" s="49" t="str">
        <f t="shared" si="2"/>
        <v/>
      </c>
      <c r="C41" s="186"/>
      <c r="D41" s="26"/>
      <c r="E41" s="189"/>
      <c r="F41" s="189"/>
      <c r="G41" s="189"/>
      <c r="H41" s="189"/>
      <c r="I41" s="189"/>
      <c r="J41" s="27"/>
      <c r="K41" s="27"/>
      <c r="L41" s="27"/>
      <c r="M41" s="27"/>
      <c r="N41" s="43"/>
      <c r="O41" s="27"/>
      <c r="P41" s="43"/>
      <c r="Q41" s="27"/>
      <c r="R41" s="27"/>
      <c r="S41" s="27"/>
      <c r="T41" s="26"/>
      <c r="U41" s="26"/>
      <c r="V41" s="27"/>
      <c r="W41" s="26"/>
      <c r="X41" s="26"/>
      <c r="Y41" s="26"/>
      <c r="Z41" s="26"/>
      <c r="AA41" s="26"/>
      <c r="AB41" s="26"/>
      <c r="AC41" s="26"/>
      <c r="AD41" s="26"/>
      <c r="AE41" s="26"/>
      <c r="AF41" s="26"/>
      <c r="AG41" s="26"/>
      <c r="AH41" s="26"/>
      <c r="AI41" s="26"/>
      <c r="AJ41" s="26"/>
      <c r="AK41" s="26"/>
      <c r="AL41" s="26"/>
      <c r="AM41" s="26"/>
      <c r="AN41" s="26"/>
      <c r="AO41" s="26"/>
      <c r="AP41" s="26"/>
      <c r="AQ41" s="175"/>
      <c r="AR41" s="206"/>
      <c r="AS41" s="180"/>
      <c r="AT41" s="15" t="str">
        <f t="shared" si="3"/>
        <v/>
      </c>
      <c r="AU41" s="15" t="str">
        <f t="shared" si="4"/>
        <v/>
      </c>
      <c r="AV41" s="15" t="str">
        <f t="shared" si="5"/>
        <v/>
      </c>
      <c r="AW41" s="15" t="str">
        <f t="shared" si="6"/>
        <v/>
      </c>
      <c r="AX41" s="15" t="str">
        <f t="shared" si="27"/>
        <v/>
      </c>
      <c r="AY41" s="15" t="str">
        <f t="shared" si="27"/>
        <v/>
      </c>
      <c r="AZ41" s="15" t="str">
        <f t="shared" si="28"/>
        <v/>
      </c>
      <c r="BA41" s="15" t="str">
        <f t="shared" si="72"/>
        <v/>
      </c>
      <c r="BB41" s="15" t="str">
        <f t="shared" si="72"/>
        <v/>
      </c>
      <c r="BC41" s="15" t="str">
        <f t="shared" si="8"/>
        <v/>
      </c>
      <c r="BD41" s="15" t="str">
        <f t="shared" si="9"/>
        <v/>
      </c>
      <c r="BE41" s="15" t="str">
        <f t="shared" si="10"/>
        <v/>
      </c>
      <c r="BF41" s="15" t="str">
        <f t="shared" si="11"/>
        <v/>
      </c>
      <c r="BG41" s="15" t="str">
        <f t="shared" si="12"/>
        <v/>
      </c>
      <c r="BH41" s="15" t="str">
        <f t="shared" si="29"/>
        <v/>
      </c>
      <c r="BI41" s="15" t="str">
        <f t="shared" si="30"/>
        <v/>
      </c>
      <c r="BJ41" s="15" t="str">
        <f t="shared" si="31"/>
        <v/>
      </c>
      <c r="BK41" s="15" t="str">
        <f t="shared" si="13"/>
        <v/>
      </c>
      <c r="BL41" s="15" t="str">
        <f t="shared" si="14"/>
        <v/>
      </c>
      <c r="BM41" s="15" t="str">
        <f t="shared" si="32"/>
        <v/>
      </c>
      <c r="BN41" s="15" t="str">
        <f t="shared" si="15"/>
        <v/>
      </c>
      <c r="BO41" s="15" t="str">
        <f t="shared" si="33"/>
        <v/>
      </c>
      <c r="BP41" s="15" t="str">
        <f t="shared" si="34"/>
        <v/>
      </c>
      <c r="BQ41" s="15" t="str">
        <f t="shared" si="16"/>
        <v/>
      </c>
      <c r="BR41" s="15" t="str">
        <f t="shared" si="35"/>
        <v/>
      </c>
      <c r="BS41" s="15" t="str">
        <f t="shared" si="36"/>
        <v/>
      </c>
      <c r="BT41" s="15" t="str">
        <f t="shared" si="17"/>
        <v/>
      </c>
      <c r="BU41" s="15" t="str">
        <f t="shared" si="37"/>
        <v/>
      </c>
      <c r="BV41" s="15" t="str">
        <f t="shared" si="38"/>
        <v/>
      </c>
      <c r="BW41" s="15" t="str">
        <f t="shared" si="18"/>
        <v/>
      </c>
      <c r="BX41" s="15" t="str">
        <f t="shared" si="39"/>
        <v/>
      </c>
      <c r="BY41" s="15" t="str">
        <f t="shared" si="40"/>
        <v/>
      </c>
      <c r="BZ41" s="15" t="str">
        <f t="shared" si="19"/>
        <v/>
      </c>
      <c r="CA41" s="15" t="str">
        <f t="shared" si="41"/>
        <v/>
      </c>
      <c r="CB41" s="15" t="str">
        <f t="shared" si="42"/>
        <v/>
      </c>
      <c r="CC41" s="15" t="str">
        <f t="shared" si="20"/>
        <v/>
      </c>
      <c r="CD41" s="15" t="str">
        <f t="shared" si="43"/>
        <v/>
      </c>
      <c r="CE41" s="15" t="str">
        <f t="shared" si="44"/>
        <v/>
      </c>
      <c r="CF41" s="15" t="str">
        <f t="shared" si="21"/>
        <v/>
      </c>
      <c r="CG41" s="15" t="str">
        <f t="shared" si="45"/>
        <v/>
      </c>
      <c r="CH41" s="15" t="str">
        <f t="shared" si="46"/>
        <v/>
      </c>
      <c r="CI41" s="15" t="str">
        <f t="shared" si="47"/>
        <v/>
      </c>
      <c r="CJ41" s="16" t="b">
        <f t="shared" si="48"/>
        <v>0</v>
      </c>
      <c r="CK41" s="16" t="b">
        <f t="shared" si="49"/>
        <v>0</v>
      </c>
      <c r="CL41" s="16" t="b">
        <f t="shared" si="50"/>
        <v>0</v>
      </c>
      <c r="CM41" s="16" t="b">
        <f t="shared" si="51"/>
        <v>0</v>
      </c>
      <c r="CN41" s="16" t="b">
        <f t="shared" si="52"/>
        <v>0</v>
      </c>
      <c r="CO41" s="16" t="b">
        <f t="shared" si="53"/>
        <v>0</v>
      </c>
      <c r="CP41" s="16" t="b">
        <f t="shared" si="54"/>
        <v>0</v>
      </c>
      <c r="CQ41" s="16" t="b">
        <f t="shared" si="55"/>
        <v>0</v>
      </c>
      <c r="CR41" s="16" t="b">
        <f t="shared" si="56"/>
        <v>0</v>
      </c>
      <c r="CS41" s="16" t="b">
        <f t="shared" si="57"/>
        <v>0</v>
      </c>
      <c r="CT41" s="16" t="b">
        <f t="shared" si="58"/>
        <v>0</v>
      </c>
      <c r="CU41" s="16" t="b">
        <f t="shared" si="59"/>
        <v>0</v>
      </c>
      <c r="CV41" s="16" t="b">
        <f t="shared" si="60"/>
        <v>0</v>
      </c>
      <c r="CW41" s="16" t="b">
        <f t="shared" si="61"/>
        <v>0</v>
      </c>
      <c r="CX41" s="16" t="b">
        <f t="shared" si="62"/>
        <v>0</v>
      </c>
      <c r="CY41" s="16" t="b">
        <f t="shared" si="63"/>
        <v>0</v>
      </c>
      <c r="CZ41" s="16" t="b">
        <f t="shared" si="64"/>
        <v>0</v>
      </c>
      <c r="DA41" s="16" t="b">
        <f t="shared" si="65"/>
        <v>0</v>
      </c>
      <c r="DB41" s="16" t="b">
        <f t="shared" si="66"/>
        <v>0</v>
      </c>
      <c r="DC41" s="16" t="b">
        <f t="shared" si="67"/>
        <v>0</v>
      </c>
      <c r="DD41" s="16" t="b">
        <f t="shared" si="68"/>
        <v>0</v>
      </c>
      <c r="DE41" s="16" t="b">
        <f t="shared" si="69"/>
        <v>0</v>
      </c>
      <c r="DF41" s="16" t="b">
        <f t="shared" si="70"/>
        <v>0</v>
      </c>
      <c r="DG41" s="16" t="b">
        <f t="shared" si="71"/>
        <v>0</v>
      </c>
      <c r="DI41" s="39"/>
      <c r="DJ41" s="39"/>
      <c r="DK41" s="39"/>
      <c r="DL41" s="53" t="str">
        <f t="shared" si="22"/>
        <v/>
      </c>
      <c r="DM41" s="53" t="str">
        <f t="shared" si="23"/>
        <v/>
      </c>
      <c r="DN41" s="53" t="str">
        <f t="shared" si="24"/>
        <v/>
      </c>
      <c r="DO41" s="53" t="str">
        <f t="shared" si="25"/>
        <v/>
      </c>
      <c r="DP41" s="53" t="str">
        <f t="shared" si="26"/>
        <v/>
      </c>
      <c r="DQ41" s="53" t="str">
        <f>IF(ISBLANK($D41),"",CHOOSE($D41,Certification!$C$32,Certification!$C$48,Certification!$C$64,Certification!$C$80,Certification!$C$96))</f>
        <v/>
      </c>
      <c r="DR41" s="53" t="str">
        <f>IF(ISBLANK($D41),"",CHOOSE($D41,Certification!$C$33,Certification!$C$49,Certification!$C$65,Certification!$C$81,Certification!$C$97))</f>
        <v/>
      </c>
      <c r="DS41" s="53" t="str">
        <f>IF(ISBLANK($D41),"",CHOOSE($D41,Certification!$C$34,Certification!$C$50,Certification!$C$66,Certification!$C$82,Certification!$C$98))</f>
        <v/>
      </c>
      <c r="DT41" s="53" t="str">
        <f>IF(ISBLANK($D41),"",CHOOSE($D41,Certification!$C$35,Certification!$C$51,Certification!$C$67,Certification!$C$83,Certification!$C$99))</f>
        <v/>
      </c>
      <c r="DU41" s="53" t="str">
        <f>IF(ISBLANK($D41),"",CHOOSE($D41,Certification!$C$36,Certification!$C$52,Certification!$C$68,Certification!$C$84,Certification!$C$100))</f>
        <v/>
      </c>
      <c r="DV41" s="53" t="str">
        <f>IF(ISBLANK($D41),"",CHOOSE($D41,Certification!$C$37,Certification!$C$53,Certification!$C$69,Certification!$C$85,Certification!$C$101))</f>
        <v/>
      </c>
      <c r="DW41" s="169" t="str">
        <f>IF(ISBLANK($D41),"",CHOOSE($D41,Certification!$G$39,Certification!$G$55,Certification!$G$71,Certification!$G$87,Certification!$G$103))</f>
        <v/>
      </c>
      <c r="DX41" s="169" t="str">
        <f>IF(ISBLANK($D41),"",CHOOSE($D41,Certification!$G$40,Certification!$G$56,Certification!$G$72,Certification!$G$88,Certification!$G$104))</f>
        <v/>
      </c>
      <c r="DY41" s="169" t="str">
        <f>IF(ISBLANK($D41),"",CHOOSE($D41,Certification!$G$41,Certification!$G$57,Certification!$G$73,Certification!$G$89,Certification!$G$105))</f>
        <v/>
      </c>
      <c r="DZ41" s="53" t="str">
        <f>IF(ISBLANK($D41),"",CHOOSE($D41,IF(ISBLANK(Certification!$C$43),"",Certification!$C$43),IF(ISBLANK(Certification!$C$59),"",Certification!$C$59),IF(ISBLANK(Certification!$C$75),"",Certification!$C$75),IF(ISBLANK(Certification!$C$91),"",Certification!$C$91),IF(ISBLANK(Certification!$C$107),"",Certification!$C$107)))</f>
        <v/>
      </c>
      <c r="EA41" s="53" t="str">
        <f>IF(ISBLANK($D41),"",CHOOSE($D41,IF(ISBLANK(Certification!$C$45),"",Certification!$C$45),IF(ISBLANK(Certification!$C$61),"",Certification!$C$61),IF(ISBLANK(Certification!$C$77),"",Certification!$C$77),IF(ISBLANK(Certification!$C$93),"",Certification!$C$93),IF(ISBLANK(Certification!$C$109),"",Certification!$C$109)))</f>
        <v/>
      </c>
      <c r="EC41" s="19" t="s">
        <v>8</v>
      </c>
    </row>
    <row r="42" spans="1:133" s="17" customFormat="1" ht="25.5" x14ac:dyDescent="0.2">
      <c r="A42" s="48">
        <v>32</v>
      </c>
      <c r="B42" s="49" t="str">
        <f t="shared" si="2"/>
        <v/>
      </c>
      <c r="C42" s="186"/>
      <c r="D42" s="26"/>
      <c r="E42" s="189"/>
      <c r="F42" s="189"/>
      <c r="G42" s="189"/>
      <c r="H42" s="189"/>
      <c r="I42" s="189"/>
      <c r="J42" s="27"/>
      <c r="K42" s="27"/>
      <c r="L42" s="27"/>
      <c r="M42" s="27"/>
      <c r="N42" s="43"/>
      <c r="O42" s="27"/>
      <c r="P42" s="43"/>
      <c r="Q42" s="27"/>
      <c r="R42" s="27"/>
      <c r="S42" s="27"/>
      <c r="T42" s="26"/>
      <c r="U42" s="26"/>
      <c r="V42" s="27"/>
      <c r="W42" s="26"/>
      <c r="X42" s="26"/>
      <c r="Y42" s="26"/>
      <c r="Z42" s="26"/>
      <c r="AA42" s="26"/>
      <c r="AB42" s="26"/>
      <c r="AC42" s="26"/>
      <c r="AD42" s="26"/>
      <c r="AE42" s="26"/>
      <c r="AF42" s="26"/>
      <c r="AG42" s="26"/>
      <c r="AH42" s="26"/>
      <c r="AI42" s="26"/>
      <c r="AJ42" s="26"/>
      <c r="AK42" s="26"/>
      <c r="AL42" s="26"/>
      <c r="AM42" s="26"/>
      <c r="AN42" s="26"/>
      <c r="AO42" s="26"/>
      <c r="AP42" s="26"/>
      <c r="AQ42" s="175"/>
      <c r="AR42" s="206"/>
      <c r="AS42" s="180"/>
      <c r="AT42" s="15" t="str">
        <f t="shared" si="3"/>
        <v/>
      </c>
      <c r="AU42" s="15" t="str">
        <f t="shared" si="4"/>
        <v/>
      </c>
      <c r="AV42" s="15" t="str">
        <f t="shared" si="5"/>
        <v/>
      </c>
      <c r="AW42" s="15" t="str">
        <f t="shared" si="6"/>
        <v/>
      </c>
      <c r="AX42" s="15" t="str">
        <f t="shared" si="27"/>
        <v/>
      </c>
      <c r="AY42" s="15" t="str">
        <f t="shared" si="27"/>
        <v/>
      </c>
      <c r="AZ42" s="15" t="str">
        <f t="shared" si="28"/>
        <v/>
      </c>
      <c r="BA42" s="15" t="str">
        <f t="shared" si="72"/>
        <v/>
      </c>
      <c r="BB42" s="15" t="str">
        <f t="shared" si="72"/>
        <v/>
      </c>
      <c r="BC42" s="15" t="str">
        <f t="shared" si="8"/>
        <v/>
      </c>
      <c r="BD42" s="15" t="str">
        <f t="shared" si="9"/>
        <v/>
      </c>
      <c r="BE42" s="15" t="str">
        <f t="shared" si="10"/>
        <v/>
      </c>
      <c r="BF42" s="15" t="str">
        <f t="shared" si="11"/>
        <v/>
      </c>
      <c r="BG42" s="15" t="str">
        <f t="shared" si="12"/>
        <v/>
      </c>
      <c r="BH42" s="15" t="str">
        <f t="shared" si="29"/>
        <v/>
      </c>
      <c r="BI42" s="15" t="str">
        <f t="shared" si="30"/>
        <v/>
      </c>
      <c r="BJ42" s="15" t="str">
        <f t="shared" si="31"/>
        <v/>
      </c>
      <c r="BK42" s="15" t="str">
        <f t="shared" si="13"/>
        <v/>
      </c>
      <c r="BL42" s="15" t="str">
        <f t="shared" si="14"/>
        <v/>
      </c>
      <c r="BM42" s="15" t="str">
        <f t="shared" si="32"/>
        <v/>
      </c>
      <c r="BN42" s="15" t="str">
        <f t="shared" si="15"/>
        <v/>
      </c>
      <c r="BO42" s="15" t="str">
        <f t="shared" si="33"/>
        <v/>
      </c>
      <c r="BP42" s="15" t="str">
        <f t="shared" si="34"/>
        <v/>
      </c>
      <c r="BQ42" s="15" t="str">
        <f t="shared" si="16"/>
        <v/>
      </c>
      <c r="BR42" s="15" t="str">
        <f t="shared" si="35"/>
        <v/>
      </c>
      <c r="BS42" s="15" t="str">
        <f t="shared" si="36"/>
        <v/>
      </c>
      <c r="BT42" s="15" t="str">
        <f t="shared" si="17"/>
        <v/>
      </c>
      <c r="BU42" s="15" t="str">
        <f t="shared" si="37"/>
        <v/>
      </c>
      <c r="BV42" s="15" t="str">
        <f t="shared" si="38"/>
        <v/>
      </c>
      <c r="BW42" s="15" t="str">
        <f t="shared" si="18"/>
        <v/>
      </c>
      <c r="BX42" s="15" t="str">
        <f t="shared" si="39"/>
        <v/>
      </c>
      <c r="BY42" s="15" t="str">
        <f t="shared" si="40"/>
        <v/>
      </c>
      <c r="BZ42" s="15" t="str">
        <f t="shared" si="19"/>
        <v/>
      </c>
      <c r="CA42" s="15" t="str">
        <f t="shared" si="41"/>
        <v/>
      </c>
      <c r="CB42" s="15" t="str">
        <f t="shared" si="42"/>
        <v/>
      </c>
      <c r="CC42" s="15" t="str">
        <f t="shared" si="20"/>
        <v/>
      </c>
      <c r="CD42" s="15" t="str">
        <f t="shared" si="43"/>
        <v/>
      </c>
      <c r="CE42" s="15" t="str">
        <f t="shared" si="44"/>
        <v/>
      </c>
      <c r="CF42" s="15" t="str">
        <f t="shared" si="21"/>
        <v/>
      </c>
      <c r="CG42" s="15" t="str">
        <f t="shared" si="45"/>
        <v/>
      </c>
      <c r="CH42" s="15" t="str">
        <f t="shared" si="46"/>
        <v/>
      </c>
      <c r="CI42" s="15" t="str">
        <f t="shared" si="47"/>
        <v/>
      </c>
      <c r="CJ42" s="16" t="b">
        <f t="shared" si="48"/>
        <v>0</v>
      </c>
      <c r="CK42" s="16" t="b">
        <f t="shared" si="49"/>
        <v>0</v>
      </c>
      <c r="CL42" s="16" t="b">
        <f t="shared" si="50"/>
        <v>0</v>
      </c>
      <c r="CM42" s="16" t="b">
        <f t="shared" si="51"/>
        <v>0</v>
      </c>
      <c r="CN42" s="16" t="b">
        <f t="shared" si="52"/>
        <v>0</v>
      </c>
      <c r="CO42" s="16" t="b">
        <f t="shared" si="53"/>
        <v>0</v>
      </c>
      <c r="CP42" s="16" t="b">
        <f t="shared" si="54"/>
        <v>0</v>
      </c>
      <c r="CQ42" s="16" t="b">
        <f t="shared" si="55"/>
        <v>0</v>
      </c>
      <c r="CR42" s="16" t="b">
        <f t="shared" si="56"/>
        <v>0</v>
      </c>
      <c r="CS42" s="16" t="b">
        <f t="shared" si="57"/>
        <v>0</v>
      </c>
      <c r="CT42" s="16" t="b">
        <f t="shared" si="58"/>
        <v>0</v>
      </c>
      <c r="CU42" s="16" t="b">
        <f t="shared" si="59"/>
        <v>0</v>
      </c>
      <c r="CV42" s="16" t="b">
        <f t="shared" si="60"/>
        <v>0</v>
      </c>
      <c r="CW42" s="16" t="b">
        <f t="shared" si="61"/>
        <v>0</v>
      </c>
      <c r="CX42" s="16" t="b">
        <f t="shared" si="62"/>
        <v>0</v>
      </c>
      <c r="CY42" s="16" t="b">
        <f t="shared" si="63"/>
        <v>0</v>
      </c>
      <c r="CZ42" s="16" t="b">
        <f t="shared" si="64"/>
        <v>0</v>
      </c>
      <c r="DA42" s="16" t="b">
        <f t="shared" si="65"/>
        <v>0</v>
      </c>
      <c r="DB42" s="16" t="b">
        <f t="shared" si="66"/>
        <v>0</v>
      </c>
      <c r="DC42" s="16" t="b">
        <f t="shared" si="67"/>
        <v>0</v>
      </c>
      <c r="DD42" s="16" t="b">
        <f t="shared" si="68"/>
        <v>0</v>
      </c>
      <c r="DE42" s="16" t="b">
        <f t="shared" si="69"/>
        <v>0</v>
      </c>
      <c r="DF42" s="16" t="b">
        <f t="shared" si="70"/>
        <v>0</v>
      </c>
      <c r="DG42" s="16" t="b">
        <f t="shared" si="71"/>
        <v>0</v>
      </c>
      <c r="DI42" s="39"/>
      <c r="DJ42" s="39"/>
      <c r="DK42" s="39"/>
      <c r="DL42" s="53" t="str">
        <f t="shared" si="22"/>
        <v/>
      </c>
      <c r="DM42" s="53" t="str">
        <f t="shared" si="23"/>
        <v/>
      </c>
      <c r="DN42" s="53" t="str">
        <f t="shared" si="24"/>
        <v/>
      </c>
      <c r="DO42" s="53" t="str">
        <f t="shared" si="25"/>
        <v/>
      </c>
      <c r="DP42" s="53" t="str">
        <f t="shared" si="26"/>
        <v/>
      </c>
      <c r="DQ42" s="53" t="str">
        <f>IF(ISBLANK($D42),"",CHOOSE($D42,Certification!$C$32,Certification!$C$48,Certification!$C$64,Certification!$C$80,Certification!$C$96))</f>
        <v/>
      </c>
      <c r="DR42" s="53" t="str">
        <f>IF(ISBLANK($D42),"",CHOOSE($D42,Certification!$C$33,Certification!$C$49,Certification!$C$65,Certification!$C$81,Certification!$C$97))</f>
        <v/>
      </c>
      <c r="DS42" s="53" t="str">
        <f>IF(ISBLANK($D42),"",CHOOSE($D42,Certification!$C$34,Certification!$C$50,Certification!$C$66,Certification!$C$82,Certification!$C$98))</f>
        <v/>
      </c>
      <c r="DT42" s="53" t="str">
        <f>IF(ISBLANK($D42),"",CHOOSE($D42,Certification!$C$35,Certification!$C$51,Certification!$C$67,Certification!$C$83,Certification!$C$99))</f>
        <v/>
      </c>
      <c r="DU42" s="53" t="str">
        <f>IF(ISBLANK($D42),"",CHOOSE($D42,Certification!$C$36,Certification!$C$52,Certification!$C$68,Certification!$C$84,Certification!$C$100))</f>
        <v/>
      </c>
      <c r="DV42" s="53" t="str">
        <f>IF(ISBLANK($D42),"",CHOOSE($D42,Certification!$C$37,Certification!$C$53,Certification!$C$69,Certification!$C$85,Certification!$C$101))</f>
        <v/>
      </c>
      <c r="DW42" s="169" t="str">
        <f>IF(ISBLANK($D42),"",CHOOSE($D42,Certification!$G$39,Certification!$G$55,Certification!$G$71,Certification!$G$87,Certification!$G$103))</f>
        <v/>
      </c>
      <c r="DX42" s="169" t="str">
        <f>IF(ISBLANK($D42),"",CHOOSE($D42,Certification!$G$40,Certification!$G$56,Certification!$G$72,Certification!$G$88,Certification!$G$104))</f>
        <v/>
      </c>
      <c r="DY42" s="169" t="str">
        <f>IF(ISBLANK($D42),"",CHOOSE($D42,Certification!$G$41,Certification!$G$57,Certification!$G$73,Certification!$G$89,Certification!$G$105))</f>
        <v/>
      </c>
      <c r="DZ42" s="53" t="str">
        <f>IF(ISBLANK($D42),"",CHOOSE($D42,IF(ISBLANK(Certification!$C$43),"",Certification!$C$43),IF(ISBLANK(Certification!$C$59),"",Certification!$C$59),IF(ISBLANK(Certification!$C$75),"",Certification!$C$75),IF(ISBLANK(Certification!$C$91),"",Certification!$C$91),IF(ISBLANK(Certification!$C$107),"",Certification!$C$107)))</f>
        <v/>
      </c>
      <c r="EA42" s="53" t="str">
        <f>IF(ISBLANK($D42),"",CHOOSE($D42,IF(ISBLANK(Certification!$C$45),"",Certification!$C$45),IF(ISBLANK(Certification!$C$61),"",Certification!$C$61),IF(ISBLANK(Certification!$C$77),"",Certification!$C$77),IF(ISBLANK(Certification!$C$93),"",Certification!$C$93),IF(ISBLANK(Certification!$C$109),"",Certification!$C$109)))</f>
        <v/>
      </c>
      <c r="EC42" s="19" t="s">
        <v>8</v>
      </c>
    </row>
    <row r="43" spans="1:133" s="17" customFormat="1" ht="25.5" x14ac:dyDescent="0.2">
      <c r="A43" s="48">
        <v>33</v>
      </c>
      <c r="B43" s="49" t="str">
        <f t="shared" si="2"/>
        <v/>
      </c>
      <c r="C43" s="186"/>
      <c r="D43" s="26"/>
      <c r="E43" s="189"/>
      <c r="F43" s="189"/>
      <c r="G43" s="189"/>
      <c r="H43" s="189"/>
      <c r="I43" s="189"/>
      <c r="J43" s="27"/>
      <c r="K43" s="27"/>
      <c r="L43" s="27"/>
      <c r="M43" s="27"/>
      <c r="N43" s="43"/>
      <c r="O43" s="27"/>
      <c r="P43" s="43"/>
      <c r="Q43" s="27"/>
      <c r="R43" s="27"/>
      <c r="S43" s="27"/>
      <c r="T43" s="26"/>
      <c r="U43" s="26"/>
      <c r="V43" s="27"/>
      <c r="W43" s="26"/>
      <c r="X43" s="26"/>
      <c r="Y43" s="26"/>
      <c r="Z43" s="26"/>
      <c r="AA43" s="26"/>
      <c r="AB43" s="26"/>
      <c r="AC43" s="26"/>
      <c r="AD43" s="26"/>
      <c r="AE43" s="26"/>
      <c r="AF43" s="26"/>
      <c r="AG43" s="26"/>
      <c r="AH43" s="26"/>
      <c r="AI43" s="26"/>
      <c r="AJ43" s="26"/>
      <c r="AK43" s="26"/>
      <c r="AL43" s="26"/>
      <c r="AM43" s="26"/>
      <c r="AN43" s="26"/>
      <c r="AO43" s="26"/>
      <c r="AP43" s="26"/>
      <c r="AQ43" s="175"/>
      <c r="AR43" s="206"/>
      <c r="AS43" s="180"/>
      <c r="AT43" s="15" t="str">
        <f t="shared" ref="AT43:AT74" si="73">IF(COUNTA($C43:$AR43)=0,"",IF(ISBLANK($C43),"Empty cell","ok"))</f>
        <v/>
      </c>
      <c r="AU43" s="15" t="str">
        <f t="shared" ref="AU43:AU74" si="74">IF(COUNTA($C43:$AR43)=0,"",IF($DJ$13=3,IF(ISBLANK(D43),"Empty cell",IF(ISNUMBER(D43),IF(D43=INT(D43),IF(D43&gt;0,IF(D43&lt;=$DJ$14,"ok","Entry must be a positive integer &lt;= "&amp;$DJ$14),"Entry must be a positive integer &lt;= "&amp;$DJ$14),"Entry must be a positive integer &lt;= "&amp;$DJ$14),"Entry must be a positive integer &lt;= "&amp;$DJ$14)),IF(ISBLANK(D43),"ok","Submitter is not a Third-Party Rep.")))</f>
        <v/>
      </c>
      <c r="AV43" s="15" t="str">
        <f t="shared" ref="AV43:AV74" si="75">IF(COUNTA($C43:$AR43)=0,"",IF(ISBLANK($E43),"Empty cell","ok"))</f>
        <v/>
      </c>
      <c r="AW43" s="15" t="str">
        <f t="shared" ref="AW43:AW74" si="76">IF(COUNTA($C43:$AR43)=0,"",IF(ISBLANK($F43),"Empty cell","ok"))</f>
        <v/>
      </c>
      <c r="AX43" s="15" t="str">
        <f t="shared" si="27"/>
        <v/>
      </c>
      <c r="AY43" s="15" t="str">
        <f t="shared" si="27"/>
        <v/>
      </c>
      <c r="AZ43" s="15" t="str">
        <f t="shared" si="28"/>
        <v/>
      </c>
      <c r="BA43" s="15" t="str">
        <f t="shared" si="72"/>
        <v/>
      </c>
      <c r="BB43" s="15" t="str">
        <f t="shared" si="72"/>
        <v/>
      </c>
      <c r="BC43" s="15" t="str">
        <f t="shared" ref="BC43:BC74" si="77">IF(COUNTA($C43:$AR43)=0,"",IF(I43="d","ok",IF(ISBLANK($L43),"Empty cell",IF(ISNUMBER(L43)=FALSE,"Entry should be a positive integer",IF($L43&lt;1,"Entry should be a positive integer",IF($L43=INT($L43),"ok","Entry should be a positive integer"))))))</f>
        <v/>
      </c>
      <c r="BD43" s="15" t="str">
        <f t="shared" ref="BD43:BD74" si="78">IF(COUNTA($C43:$AR43)=0,"",IF(I43="d","ok",IF(ISBLANK(M43),"Empty cell",IF(M43="yes","ok",IF(M43="y","ok",IF(M43="no","ok",IF(M43="n","ok","Entry should be either 'yes', 'y', 'no' or 'n'")))))))</f>
        <v/>
      </c>
      <c r="BE43" s="15" t="str">
        <f t="shared" ref="BE43:BE74" si="79">IF(COUNTA($C43:$AR43)=0,"",IF(I43="d","ok",IF(ISBLANK(M43),IF(ISBLANK(N43),"ok","Waiver question not answered"),IF(OR(M43="yes",M43="y"),IF(ISBLANK(N43),"Empty cell",IF(ISNUMBER(N43),IF(N43&lt;1,"Entry should be a date in M/D/YYYY format","ok"),"Entry should be a date in M/D/YYYY format")),IF(OR(M43="no",M43="n"),IF(ISBLANK(N43),"ok","No entry should be made in cell"),IF(ISBLANK(N43),"ok","No entry should be made in cell"))))))</f>
        <v/>
      </c>
      <c r="BF43" s="15" t="str">
        <f t="shared" ref="BF43:BF74" si="80">IF(COUNTA($C43:$AR43)=0,"",IF(I43="d","ok",IF(ISBLANK(O43),"Empty cell",IF(O43="yes","ok",IF(O43="y","ok",IF(O43="no","ok",IF(O43="n","ok","Entry should be either 'yes', 'y', 'no' or 'n'")))))))</f>
        <v/>
      </c>
      <c r="BG43" s="15" t="str">
        <f t="shared" ref="BG43:BG74" si="81">IF(COUNTA($C43:$AR43)=0,"",IF(I43="d","ok",IF(ISBLANK(O43),IF(ISBLANK(P43),"ok","Exemption question not answered"),IF(OR(O43="yes",O43="y"),IF(ISBLANK(P43),"Empty cell",IF(ISNUMBER(P43),IF(P43&lt;1,"Entry should be a date in M/D/YYYY format","ok"),"Entry should be a date in M/D/YYYY format")),IF(OR(O43="no",O43="n"),IF(ISBLANK(P43),"ok","No entry should be made in cell"),IF(ISBLANK(P43),"ok","No entry should be made in cell"))))))</f>
        <v/>
      </c>
      <c r="BH43" s="15" t="str">
        <f t="shared" si="29"/>
        <v/>
      </c>
      <c r="BI43" s="15" t="str">
        <f t="shared" si="30"/>
        <v/>
      </c>
      <c r="BJ43" s="15" t="str">
        <f t="shared" si="31"/>
        <v/>
      </c>
      <c r="BK43" s="15" t="str">
        <f t="shared" ref="BK43:BK74" si="82">IF(COUNTA($C43:$AR43)=0,"",IF(ISBLANK($T43),"Empty cell",IF($T43&lt;2,"Entry should be an integer between 2 and 7",IF($T43&gt;7,"Entry should be an integer between 2 and 7",IF($T43=INT($T43),"ok","Entry should be an integer between 2 and 7")))))</f>
        <v/>
      </c>
      <c r="BL43" s="15" t="str">
        <f t="shared" ref="BL43:BL74" si="83">IF(COUNTA($C43:$AR43)=0,"",IF($I43="d","ok",IF(ISBLANK(U43),"Empty cell",IF(ISNUMBER(U43),IF(U43&gt;0,"ok","Entry should be greater than 0"),"Entry should be a number"))))</f>
        <v/>
      </c>
      <c r="BM43" s="15" t="str">
        <f t="shared" si="32"/>
        <v/>
      </c>
      <c r="BN43" s="15" t="str">
        <f t="shared" ref="BN43:BN74" si="84">IF(COUNTA($C43:$AR43)=0,"",IF(ISBLANK($W43),"Empty cell",IF($W43&lt;1,"Prod. Cl. should be an int. betw. 1 and "&amp;No_of_Product_Classes,IF($W43&gt;No_of_Product_Classes,"Prod. Cl. should be an int. betw. 1 and "&amp;No_of_Product_Classes,IF($W43=INT($W43),"ok","Prod. Cl. should be an int. betw. 1 and "&amp;No_of_Product_Classes)))))</f>
        <v/>
      </c>
      <c r="BO43" s="15" t="str">
        <f t="shared" si="33"/>
        <v/>
      </c>
      <c r="BP43" s="15" t="str">
        <f t="shared" si="34"/>
        <v/>
      </c>
      <c r="BQ43" s="15" t="str">
        <f t="shared" ref="BQ43:BQ74" si="85">IF(COUNTA($C43:$AR43)=0,"",IF(ISBLANK($Z43),"Empty cell",IF($Z43&lt;1,"Prod. Cl. should be an int. betw. 1 and "&amp;No_of_Product_Classes,IF($Z43&gt;No_of_Product_Classes,"Prod. Cl. should be an int. betw. 1 and "&amp;No_of_Product_Classes,IF($Z43=INT($Z43),"ok","Prod. Cl. should be an int. betw. 1 and "&amp;No_of_Product_Classes)))))</f>
        <v/>
      </c>
      <c r="BR43" s="15" t="str">
        <f t="shared" si="35"/>
        <v/>
      </c>
      <c r="BS43" s="15" t="str">
        <f t="shared" si="36"/>
        <v/>
      </c>
      <c r="BT43" s="15" t="str">
        <f t="shared" ref="BT43:BT74" si="86">IF(COUNTA($C43:$AR43)=0,"",IF($T43&lt;3,IF(ISBLANK($AC43),"ok","No entry should be made"),IF(ISBLANK($AC43),"Empty cell",IF($AC43&lt;1,"Prod. Cl. should be an int. betw. 1 and "&amp;No_of_Product_Classes,IF($AC43&gt;No_of_Product_Classes,"Prod. Cl. should be an int. betw. 1 and "&amp;No_of_Product_Classes,IF($AC43=INT($AC43),"ok","Prod. Cl. should be an int. betw. 1 and "&amp;No_of_Product_Classes))))))</f>
        <v/>
      </c>
      <c r="BU43" s="15" t="str">
        <f t="shared" si="37"/>
        <v/>
      </c>
      <c r="BV43" s="15" t="str">
        <f t="shared" si="38"/>
        <v/>
      </c>
      <c r="BW43" s="15" t="str">
        <f t="shared" ref="BW43:BW74" si="87">IF(COUNTA($C43:$AR43)=0,"",IF($T43&lt;4,IF(ISBLANK($AF43),"ok","No entry should be made"),IF(ISBLANK($AF43),"Empty cell",IF($AF43&lt;1,"Prod. Cl. should be an int. betw. 1 and "&amp;No_of_Product_Classes,IF($AF43&gt;No_of_Product_Classes,"Prod. Cl. should be an int. betw. 1 and "&amp;No_of_Product_Classes,IF($AF43=INT($AF43),"ok","Prod. Cl. should be an int. betw. 1 and "&amp;No_of_Product_Classes))))))</f>
        <v/>
      </c>
      <c r="BX43" s="15" t="str">
        <f t="shared" si="39"/>
        <v/>
      </c>
      <c r="BY43" s="15" t="str">
        <f t="shared" si="40"/>
        <v/>
      </c>
      <c r="BZ43" s="15" t="str">
        <f t="shared" ref="BZ43:BZ74" si="88">IF(COUNTA($C43:$AR43)=0,"",IF($T43&lt;5,IF(ISBLANK($AI43),"ok","No entry should be made"),IF(ISBLANK($AI43),"Empty cell",IF($AI43&lt;1,"Prod. Cl. should be an int. betw. 1 and "&amp;No_of_Product_Classes,IF($AI43&gt;No_of_Product_Classes,"Prod. Cl. should be an int. betw. 1 and "&amp;No_of_Product_Classes,IF($AI43=INT($AI43),"ok","Prod. Cl. should be an int. betw. 1 and "&amp;No_of_Product_Classes))))))</f>
        <v/>
      </c>
      <c r="CA43" s="15" t="str">
        <f t="shared" si="41"/>
        <v/>
      </c>
      <c r="CB43" s="15" t="str">
        <f t="shared" si="42"/>
        <v/>
      </c>
      <c r="CC43" s="15" t="str">
        <f t="shared" ref="CC43:CC74" si="89">IF(COUNTA($C43:$AR43)=0,"",IF($T43&lt;6,IF(ISBLANK($AL43),"ok","No entry should be made"),IF(ISBLANK($AL43),"Empty cell",IF($AL43&lt;1,"Prod. Cl. should be an int. betw. 1 and "&amp;No_of_Product_Classes,IF($AL43&gt;No_of_Product_Classes,"Prod. Cl. should be an int. betw. 1 and "&amp;No_of_Product_Classes,IF($AL43=INT($AL43),"ok","Prod. Cl. should be an int. betw. 1 and "&amp;No_of_Product_Classes))))))</f>
        <v/>
      </c>
      <c r="CD43" s="15" t="str">
        <f t="shared" si="43"/>
        <v/>
      </c>
      <c r="CE43" s="15" t="str">
        <f t="shared" si="44"/>
        <v/>
      </c>
      <c r="CF43" s="15" t="str">
        <f t="shared" ref="CF43:CF74" si="90">IF(COUNTA($C43:$AR43)=0,"",IF($T43&lt;7,IF(ISBLANK($AO43),"ok","No entry should be made"),IF(ISBLANK($AO43),"Empty cell",IF($AO43&lt;1,"Prod. Cl. should be an int. betw. 1 and "&amp;No_of_Product_Classes,IF($AO43&gt;No_of_Product_Classes,"Prod. Cl. should be an int. betw. 1 and "&amp;No_of_Product_Classes,IF($AO43=INT($AO43),"ok","Prod. Cl. should be an int. betw. 1 and "&amp;No_of_Product_Classes))))))</f>
        <v/>
      </c>
      <c r="CG43" s="15" t="str">
        <f t="shared" si="45"/>
        <v/>
      </c>
      <c r="CH43" s="15" t="str">
        <f t="shared" si="46"/>
        <v/>
      </c>
      <c r="CI43" s="15" t="str">
        <f t="shared" si="47"/>
        <v/>
      </c>
      <c r="CJ43" s="16" t="b">
        <f t="shared" si="48"/>
        <v>0</v>
      </c>
      <c r="CK43" s="16" t="b">
        <f t="shared" si="49"/>
        <v>0</v>
      </c>
      <c r="CL43" s="16" t="b">
        <f t="shared" si="50"/>
        <v>0</v>
      </c>
      <c r="CM43" s="16" t="b">
        <f t="shared" si="51"/>
        <v>0</v>
      </c>
      <c r="CN43" s="16" t="b">
        <f t="shared" si="52"/>
        <v>0</v>
      </c>
      <c r="CO43" s="16" t="b">
        <f t="shared" si="53"/>
        <v>0</v>
      </c>
      <c r="CP43" s="16" t="b">
        <f t="shared" si="54"/>
        <v>0</v>
      </c>
      <c r="CQ43" s="16" t="b">
        <f t="shared" si="55"/>
        <v>0</v>
      </c>
      <c r="CR43" s="16" t="b">
        <f t="shared" si="56"/>
        <v>0</v>
      </c>
      <c r="CS43" s="16" t="b">
        <f t="shared" si="57"/>
        <v>0</v>
      </c>
      <c r="CT43" s="16" t="b">
        <f t="shared" si="58"/>
        <v>0</v>
      </c>
      <c r="CU43" s="16" t="b">
        <f t="shared" si="59"/>
        <v>0</v>
      </c>
      <c r="CV43" s="16" t="b">
        <f t="shared" si="60"/>
        <v>0</v>
      </c>
      <c r="CW43" s="16" t="b">
        <f t="shared" si="61"/>
        <v>0</v>
      </c>
      <c r="CX43" s="16" t="b">
        <f t="shared" si="62"/>
        <v>0</v>
      </c>
      <c r="CY43" s="16" t="b">
        <f t="shared" si="63"/>
        <v>0</v>
      </c>
      <c r="CZ43" s="16" t="b">
        <f t="shared" si="64"/>
        <v>0</v>
      </c>
      <c r="DA43" s="16" t="b">
        <f t="shared" si="65"/>
        <v>0</v>
      </c>
      <c r="DB43" s="16" t="b">
        <f t="shared" si="66"/>
        <v>0</v>
      </c>
      <c r="DC43" s="16" t="b">
        <f t="shared" si="67"/>
        <v>0</v>
      </c>
      <c r="DD43" s="16" t="b">
        <f t="shared" si="68"/>
        <v>0</v>
      </c>
      <c r="DE43" s="16" t="b">
        <f t="shared" si="69"/>
        <v>0</v>
      </c>
      <c r="DF43" s="16" t="b">
        <f t="shared" si="70"/>
        <v>0</v>
      </c>
      <c r="DG43" s="16" t="b">
        <f t="shared" si="71"/>
        <v>0</v>
      </c>
      <c r="DI43" s="39"/>
      <c r="DJ43" s="39"/>
      <c r="DK43" s="39"/>
      <c r="DL43" s="53" t="str">
        <f t="shared" ref="DL43:DL74" si="91">IF($BA43="ok",VLOOKUP($J43,PrClDesc,2),"")</f>
        <v/>
      </c>
      <c r="DM43" s="53" t="str">
        <f t="shared" ref="DM43:DM74" si="92">IF($BA43="ok",VLOOKUP($J43,PrClDesc,3),"")</f>
        <v/>
      </c>
      <c r="DN43" s="53" t="str">
        <f t="shared" ref="DN43:DN74" si="93">IF($BA43="ok",VLOOKUP($J43,PrClDesc,4),"")</f>
        <v/>
      </c>
      <c r="DO43" s="53" t="str">
        <f t="shared" ref="DO43:DO74" si="94">IF($BA43="ok",VLOOKUP($J43,PrClDesc,5),"")</f>
        <v/>
      </c>
      <c r="DP43" s="53" t="str">
        <f t="shared" ref="DP43:DP74" si="95">IF($BA43="ok",VLOOKUP($J43,PrClDesc,6),"")</f>
        <v/>
      </c>
      <c r="DQ43" s="53" t="str">
        <f>IF(ISBLANK($D43),"",CHOOSE($D43,Certification!$C$32,Certification!$C$48,Certification!$C$64,Certification!$C$80,Certification!$C$96))</f>
        <v/>
      </c>
      <c r="DR43" s="53" t="str">
        <f>IF(ISBLANK($D43),"",CHOOSE($D43,Certification!$C$33,Certification!$C$49,Certification!$C$65,Certification!$C$81,Certification!$C$97))</f>
        <v/>
      </c>
      <c r="DS43" s="53" t="str">
        <f>IF(ISBLANK($D43),"",CHOOSE($D43,Certification!$C$34,Certification!$C$50,Certification!$C$66,Certification!$C$82,Certification!$C$98))</f>
        <v/>
      </c>
      <c r="DT43" s="53" t="str">
        <f>IF(ISBLANK($D43),"",CHOOSE($D43,Certification!$C$35,Certification!$C$51,Certification!$C$67,Certification!$C$83,Certification!$C$99))</f>
        <v/>
      </c>
      <c r="DU43" s="53" t="str">
        <f>IF(ISBLANK($D43),"",CHOOSE($D43,Certification!$C$36,Certification!$C$52,Certification!$C$68,Certification!$C$84,Certification!$C$100))</f>
        <v/>
      </c>
      <c r="DV43" s="53" t="str">
        <f>IF(ISBLANK($D43),"",CHOOSE($D43,Certification!$C$37,Certification!$C$53,Certification!$C$69,Certification!$C$85,Certification!$C$101))</f>
        <v/>
      </c>
      <c r="DW43" s="169" t="str">
        <f>IF(ISBLANK($D43),"",CHOOSE($D43,Certification!$G$39,Certification!$G$55,Certification!$G$71,Certification!$G$87,Certification!$G$103))</f>
        <v/>
      </c>
      <c r="DX43" s="169" t="str">
        <f>IF(ISBLANK($D43),"",CHOOSE($D43,Certification!$G$40,Certification!$G$56,Certification!$G$72,Certification!$G$88,Certification!$G$104))</f>
        <v/>
      </c>
      <c r="DY43" s="169" t="str">
        <f>IF(ISBLANK($D43),"",CHOOSE($D43,Certification!$G$41,Certification!$G$57,Certification!$G$73,Certification!$G$89,Certification!$G$105))</f>
        <v/>
      </c>
      <c r="DZ43" s="53" t="str">
        <f>IF(ISBLANK($D43),"",CHOOSE($D43,IF(ISBLANK(Certification!$C$43),"",Certification!$C$43),IF(ISBLANK(Certification!$C$59),"",Certification!$C$59),IF(ISBLANK(Certification!$C$75),"",Certification!$C$75),IF(ISBLANK(Certification!$C$91),"",Certification!$C$91),IF(ISBLANK(Certification!$C$107),"",Certification!$C$107)))</f>
        <v/>
      </c>
      <c r="EA43" s="53" t="str">
        <f>IF(ISBLANK($D43),"",CHOOSE($D43,IF(ISBLANK(Certification!$C$45),"",Certification!$C$45),IF(ISBLANK(Certification!$C$61),"",Certification!$C$61),IF(ISBLANK(Certification!$C$77),"",Certification!$C$77),IF(ISBLANK(Certification!$C$93),"",Certification!$C$93),IF(ISBLANK(Certification!$C$109),"",Certification!$C$109)))</f>
        <v/>
      </c>
      <c r="EC43" s="19" t="s">
        <v>8</v>
      </c>
    </row>
    <row r="44" spans="1:133" s="17" customFormat="1" ht="25.5" x14ac:dyDescent="0.2">
      <c r="A44" s="48">
        <v>34</v>
      </c>
      <c r="B44" s="49" t="str">
        <f t="shared" si="2"/>
        <v/>
      </c>
      <c r="C44" s="186"/>
      <c r="D44" s="26"/>
      <c r="E44" s="189"/>
      <c r="F44" s="189"/>
      <c r="G44" s="189"/>
      <c r="H44" s="189"/>
      <c r="I44" s="189"/>
      <c r="J44" s="27"/>
      <c r="K44" s="27"/>
      <c r="L44" s="27"/>
      <c r="M44" s="27"/>
      <c r="N44" s="43"/>
      <c r="O44" s="27"/>
      <c r="P44" s="43"/>
      <c r="Q44" s="27"/>
      <c r="R44" s="27"/>
      <c r="S44" s="27"/>
      <c r="T44" s="26"/>
      <c r="U44" s="26"/>
      <c r="V44" s="27"/>
      <c r="W44" s="26"/>
      <c r="X44" s="26"/>
      <c r="Y44" s="26"/>
      <c r="Z44" s="26"/>
      <c r="AA44" s="26"/>
      <c r="AB44" s="26"/>
      <c r="AC44" s="26"/>
      <c r="AD44" s="26"/>
      <c r="AE44" s="26"/>
      <c r="AF44" s="26"/>
      <c r="AG44" s="26"/>
      <c r="AH44" s="26"/>
      <c r="AI44" s="26"/>
      <c r="AJ44" s="26"/>
      <c r="AK44" s="26"/>
      <c r="AL44" s="26"/>
      <c r="AM44" s="26"/>
      <c r="AN44" s="26"/>
      <c r="AO44" s="26"/>
      <c r="AP44" s="26"/>
      <c r="AQ44" s="175"/>
      <c r="AR44" s="206"/>
      <c r="AS44" s="180"/>
      <c r="AT44" s="15" t="str">
        <f t="shared" si="73"/>
        <v/>
      </c>
      <c r="AU44" s="15" t="str">
        <f t="shared" si="74"/>
        <v/>
      </c>
      <c r="AV44" s="15" t="str">
        <f t="shared" si="75"/>
        <v/>
      </c>
      <c r="AW44" s="15" t="str">
        <f t="shared" si="76"/>
        <v/>
      </c>
      <c r="AX44" s="15" t="str">
        <f t="shared" ref="AX44:AY75" si="96">IF(COUNTA($C44:$AR44)=0,"",IF(AND(ISBLANK($G44),ISBLANK($H44)),"Empty cell",IF(AND(ISBLANK($G44)=FALSE,ISBLANK($H44)=FALSE),"Entries should not be in both Individual and Private Model cells","ok")))</f>
        <v/>
      </c>
      <c r="AY44" s="15" t="str">
        <f t="shared" si="96"/>
        <v/>
      </c>
      <c r="AZ44" s="15" t="str">
        <f t="shared" si="28"/>
        <v/>
      </c>
      <c r="BA44" s="15" t="str">
        <f t="shared" si="72"/>
        <v/>
      </c>
      <c r="BB44" s="15" t="str">
        <f t="shared" si="72"/>
        <v/>
      </c>
      <c r="BC44" s="15" t="str">
        <f t="shared" si="77"/>
        <v/>
      </c>
      <c r="BD44" s="15" t="str">
        <f t="shared" si="78"/>
        <v/>
      </c>
      <c r="BE44" s="15" t="str">
        <f t="shared" si="79"/>
        <v/>
      </c>
      <c r="BF44" s="15" t="str">
        <f t="shared" si="80"/>
        <v/>
      </c>
      <c r="BG44" s="15" t="str">
        <f t="shared" si="81"/>
        <v/>
      </c>
      <c r="BH44" s="15" t="str">
        <f t="shared" si="29"/>
        <v/>
      </c>
      <c r="BI44" s="15" t="str">
        <f t="shared" si="30"/>
        <v/>
      </c>
      <c r="BJ44" s="15" t="str">
        <f t="shared" si="31"/>
        <v/>
      </c>
      <c r="BK44" s="15" t="str">
        <f t="shared" si="82"/>
        <v/>
      </c>
      <c r="BL44" s="15" t="str">
        <f t="shared" si="83"/>
        <v/>
      </c>
      <c r="BM44" s="15" t="str">
        <f t="shared" si="32"/>
        <v/>
      </c>
      <c r="BN44" s="15" t="str">
        <f t="shared" si="84"/>
        <v/>
      </c>
      <c r="BO44" s="15" t="str">
        <f t="shared" si="33"/>
        <v/>
      </c>
      <c r="BP44" s="15" t="str">
        <f t="shared" si="34"/>
        <v/>
      </c>
      <c r="BQ44" s="15" t="str">
        <f t="shared" si="85"/>
        <v/>
      </c>
      <c r="BR44" s="15" t="str">
        <f t="shared" si="35"/>
        <v/>
      </c>
      <c r="BS44" s="15" t="str">
        <f t="shared" si="36"/>
        <v/>
      </c>
      <c r="BT44" s="15" t="str">
        <f t="shared" si="86"/>
        <v/>
      </c>
      <c r="BU44" s="15" t="str">
        <f t="shared" si="37"/>
        <v/>
      </c>
      <c r="BV44" s="15" t="str">
        <f t="shared" si="38"/>
        <v/>
      </c>
      <c r="BW44" s="15" t="str">
        <f t="shared" si="87"/>
        <v/>
      </c>
      <c r="BX44" s="15" t="str">
        <f t="shared" si="39"/>
        <v/>
      </c>
      <c r="BY44" s="15" t="str">
        <f t="shared" si="40"/>
        <v/>
      </c>
      <c r="BZ44" s="15" t="str">
        <f t="shared" si="88"/>
        <v/>
      </c>
      <c r="CA44" s="15" t="str">
        <f t="shared" si="41"/>
        <v/>
      </c>
      <c r="CB44" s="15" t="str">
        <f t="shared" si="42"/>
        <v/>
      </c>
      <c r="CC44" s="15" t="str">
        <f t="shared" si="89"/>
        <v/>
      </c>
      <c r="CD44" s="15" t="str">
        <f t="shared" si="43"/>
        <v/>
      </c>
      <c r="CE44" s="15" t="str">
        <f t="shared" si="44"/>
        <v/>
      </c>
      <c r="CF44" s="15" t="str">
        <f t="shared" si="90"/>
        <v/>
      </c>
      <c r="CG44" s="15" t="str">
        <f t="shared" si="45"/>
        <v/>
      </c>
      <c r="CH44" s="15" t="str">
        <f t="shared" si="46"/>
        <v/>
      </c>
      <c r="CI44" s="15" t="str">
        <f t="shared" si="47"/>
        <v/>
      </c>
      <c r="CJ44" s="16" t="b">
        <f t="shared" si="48"/>
        <v>0</v>
      </c>
      <c r="CK44" s="16" t="b">
        <f t="shared" si="49"/>
        <v>0</v>
      </c>
      <c r="CL44" s="16" t="b">
        <f t="shared" si="50"/>
        <v>0</v>
      </c>
      <c r="CM44" s="16" t="b">
        <f t="shared" si="51"/>
        <v>0</v>
      </c>
      <c r="CN44" s="16" t="b">
        <f t="shared" si="52"/>
        <v>0</v>
      </c>
      <c r="CO44" s="16" t="b">
        <f t="shared" si="53"/>
        <v>0</v>
      </c>
      <c r="CP44" s="16" t="b">
        <f t="shared" si="54"/>
        <v>0</v>
      </c>
      <c r="CQ44" s="16" t="b">
        <f t="shared" si="55"/>
        <v>0</v>
      </c>
      <c r="CR44" s="16" t="b">
        <f t="shared" si="56"/>
        <v>0</v>
      </c>
      <c r="CS44" s="16" t="b">
        <f t="shared" si="57"/>
        <v>0</v>
      </c>
      <c r="CT44" s="16" t="b">
        <f t="shared" si="58"/>
        <v>0</v>
      </c>
      <c r="CU44" s="16" t="b">
        <f t="shared" si="59"/>
        <v>0</v>
      </c>
      <c r="CV44" s="16" t="b">
        <f t="shared" si="60"/>
        <v>0</v>
      </c>
      <c r="CW44" s="16" t="b">
        <f t="shared" si="61"/>
        <v>0</v>
      </c>
      <c r="CX44" s="16" t="b">
        <f t="shared" si="62"/>
        <v>0</v>
      </c>
      <c r="CY44" s="16" t="b">
        <f t="shared" si="63"/>
        <v>0</v>
      </c>
      <c r="CZ44" s="16" t="b">
        <f t="shared" si="64"/>
        <v>0</v>
      </c>
      <c r="DA44" s="16" t="b">
        <f t="shared" si="65"/>
        <v>0</v>
      </c>
      <c r="DB44" s="16" t="b">
        <f t="shared" si="66"/>
        <v>0</v>
      </c>
      <c r="DC44" s="16" t="b">
        <f t="shared" si="67"/>
        <v>0</v>
      </c>
      <c r="DD44" s="16" t="b">
        <f t="shared" si="68"/>
        <v>0</v>
      </c>
      <c r="DE44" s="16" t="b">
        <f t="shared" si="69"/>
        <v>0</v>
      </c>
      <c r="DF44" s="16" t="b">
        <f t="shared" si="70"/>
        <v>0</v>
      </c>
      <c r="DG44" s="16" t="b">
        <f t="shared" si="71"/>
        <v>0</v>
      </c>
      <c r="DI44" s="39"/>
      <c r="DJ44" s="39"/>
      <c r="DK44" s="39"/>
      <c r="DL44" s="53" t="str">
        <f t="shared" si="91"/>
        <v/>
      </c>
      <c r="DM44" s="53" t="str">
        <f t="shared" si="92"/>
        <v/>
      </c>
      <c r="DN44" s="53" t="str">
        <f t="shared" si="93"/>
        <v/>
      </c>
      <c r="DO44" s="53" t="str">
        <f t="shared" si="94"/>
        <v/>
      </c>
      <c r="DP44" s="53" t="str">
        <f t="shared" si="95"/>
        <v/>
      </c>
      <c r="DQ44" s="53" t="str">
        <f>IF(ISBLANK($D44),"",CHOOSE($D44,Certification!$C$32,Certification!$C$48,Certification!$C$64,Certification!$C$80,Certification!$C$96))</f>
        <v/>
      </c>
      <c r="DR44" s="53" t="str">
        <f>IF(ISBLANK($D44),"",CHOOSE($D44,Certification!$C$33,Certification!$C$49,Certification!$C$65,Certification!$C$81,Certification!$C$97))</f>
        <v/>
      </c>
      <c r="DS44" s="53" t="str">
        <f>IF(ISBLANK($D44),"",CHOOSE($D44,Certification!$C$34,Certification!$C$50,Certification!$C$66,Certification!$C$82,Certification!$C$98))</f>
        <v/>
      </c>
      <c r="DT44" s="53" t="str">
        <f>IF(ISBLANK($D44),"",CHOOSE($D44,Certification!$C$35,Certification!$C$51,Certification!$C$67,Certification!$C$83,Certification!$C$99))</f>
        <v/>
      </c>
      <c r="DU44" s="53" t="str">
        <f>IF(ISBLANK($D44),"",CHOOSE($D44,Certification!$C$36,Certification!$C$52,Certification!$C$68,Certification!$C$84,Certification!$C$100))</f>
        <v/>
      </c>
      <c r="DV44" s="53" t="str">
        <f>IF(ISBLANK($D44),"",CHOOSE($D44,Certification!$C$37,Certification!$C$53,Certification!$C$69,Certification!$C$85,Certification!$C$101))</f>
        <v/>
      </c>
      <c r="DW44" s="169" t="str">
        <f>IF(ISBLANK($D44),"",CHOOSE($D44,Certification!$G$39,Certification!$G$55,Certification!$G$71,Certification!$G$87,Certification!$G$103))</f>
        <v/>
      </c>
      <c r="DX44" s="169" t="str">
        <f>IF(ISBLANK($D44),"",CHOOSE($D44,Certification!$G$40,Certification!$G$56,Certification!$G$72,Certification!$G$88,Certification!$G$104))</f>
        <v/>
      </c>
      <c r="DY44" s="169" t="str">
        <f>IF(ISBLANK($D44),"",CHOOSE($D44,Certification!$G$41,Certification!$G$57,Certification!$G$73,Certification!$G$89,Certification!$G$105))</f>
        <v/>
      </c>
      <c r="DZ44" s="53" t="str">
        <f>IF(ISBLANK($D44),"",CHOOSE($D44,IF(ISBLANK(Certification!$C$43),"",Certification!$C$43),IF(ISBLANK(Certification!$C$59),"",Certification!$C$59),IF(ISBLANK(Certification!$C$75),"",Certification!$C$75),IF(ISBLANK(Certification!$C$91),"",Certification!$C$91),IF(ISBLANK(Certification!$C$107),"",Certification!$C$107)))</f>
        <v/>
      </c>
      <c r="EA44" s="53" t="str">
        <f>IF(ISBLANK($D44),"",CHOOSE($D44,IF(ISBLANK(Certification!$C$45),"",Certification!$C$45),IF(ISBLANK(Certification!$C$61),"",Certification!$C$61),IF(ISBLANK(Certification!$C$77),"",Certification!$C$77),IF(ISBLANK(Certification!$C$93),"",Certification!$C$93),IF(ISBLANK(Certification!$C$109),"",Certification!$C$109)))</f>
        <v/>
      </c>
      <c r="EC44" s="19" t="s">
        <v>8</v>
      </c>
    </row>
    <row r="45" spans="1:133" s="17" customFormat="1" ht="25.5" x14ac:dyDescent="0.2">
      <c r="A45" s="48">
        <v>35</v>
      </c>
      <c r="B45" s="49" t="str">
        <f t="shared" si="2"/>
        <v/>
      </c>
      <c r="C45" s="186"/>
      <c r="D45" s="26"/>
      <c r="E45" s="189"/>
      <c r="F45" s="189"/>
      <c r="G45" s="189"/>
      <c r="H45" s="189"/>
      <c r="I45" s="189"/>
      <c r="J45" s="27"/>
      <c r="K45" s="27"/>
      <c r="L45" s="27"/>
      <c r="M45" s="27"/>
      <c r="N45" s="43"/>
      <c r="O45" s="27"/>
      <c r="P45" s="43"/>
      <c r="Q45" s="27"/>
      <c r="R45" s="27"/>
      <c r="S45" s="27"/>
      <c r="T45" s="26"/>
      <c r="U45" s="26"/>
      <c r="V45" s="27"/>
      <c r="W45" s="26"/>
      <c r="X45" s="26"/>
      <c r="Y45" s="26"/>
      <c r="Z45" s="26"/>
      <c r="AA45" s="26"/>
      <c r="AB45" s="26"/>
      <c r="AC45" s="26"/>
      <c r="AD45" s="26"/>
      <c r="AE45" s="26"/>
      <c r="AF45" s="26"/>
      <c r="AG45" s="26"/>
      <c r="AH45" s="26"/>
      <c r="AI45" s="26"/>
      <c r="AJ45" s="26"/>
      <c r="AK45" s="26"/>
      <c r="AL45" s="26"/>
      <c r="AM45" s="26"/>
      <c r="AN45" s="26"/>
      <c r="AO45" s="26"/>
      <c r="AP45" s="26"/>
      <c r="AQ45" s="175"/>
      <c r="AR45" s="206"/>
      <c r="AS45" s="180"/>
      <c r="AT45" s="15" t="str">
        <f t="shared" si="73"/>
        <v/>
      </c>
      <c r="AU45" s="15" t="str">
        <f t="shared" si="74"/>
        <v/>
      </c>
      <c r="AV45" s="15" t="str">
        <f t="shared" si="75"/>
        <v/>
      </c>
      <c r="AW45" s="15" t="str">
        <f t="shared" si="76"/>
        <v/>
      </c>
      <c r="AX45" s="15" t="str">
        <f t="shared" si="96"/>
        <v/>
      </c>
      <c r="AY45" s="15" t="str">
        <f t="shared" si="96"/>
        <v/>
      </c>
      <c r="AZ45" s="15" t="str">
        <f t="shared" si="28"/>
        <v/>
      </c>
      <c r="BA45" s="15" t="str">
        <f t="shared" si="72"/>
        <v/>
      </c>
      <c r="BB45" s="15" t="str">
        <f t="shared" si="72"/>
        <v/>
      </c>
      <c r="BC45" s="15" t="str">
        <f t="shared" si="77"/>
        <v/>
      </c>
      <c r="BD45" s="15" t="str">
        <f t="shared" si="78"/>
        <v/>
      </c>
      <c r="BE45" s="15" t="str">
        <f t="shared" si="79"/>
        <v/>
      </c>
      <c r="BF45" s="15" t="str">
        <f t="shared" si="80"/>
        <v/>
      </c>
      <c r="BG45" s="15" t="str">
        <f t="shared" si="81"/>
        <v/>
      </c>
      <c r="BH45" s="15" t="str">
        <f t="shared" si="29"/>
        <v/>
      </c>
      <c r="BI45" s="15" t="str">
        <f t="shared" si="30"/>
        <v/>
      </c>
      <c r="BJ45" s="15" t="str">
        <f t="shared" si="31"/>
        <v/>
      </c>
      <c r="BK45" s="15" t="str">
        <f t="shared" si="82"/>
        <v/>
      </c>
      <c r="BL45" s="15" t="str">
        <f t="shared" si="83"/>
        <v/>
      </c>
      <c r="BM45" s="15" t="str">
        <f t="shared" si="32"/>
        <v/>
      </c>
      <c r="BN45" s="15" t="str">
        <f t="shared" si="84"/>
        <v/>
      </c>
      <c r="BO45" s="15" t="str">
        <f t="shared" si="33"/>
        <v/>
      </c>
      <c r="BP45" s="15" t="str">
        <f t="shared" si="34"/>
        <v/>
      </c>
      <c r="BQ45" s="15" t="str">
        <f t="shared" si="85"/>
        <v/>
      </c>
      <c r="BR45" s="15" t="str">
        <f t="shared" si="35"/>
        <v/>
      </c>
      <c r="BS45" s="15" t="str">
        <f t="shared" si="36"/>
        <v/>
      </c>
      <c r="BT45" s="15" t="str">
        <f t="shared" si="86"/>
        <v/>
      </c>
      <c r="BU45" s="15" t="str">
        <f t="shared" si="37"/>
        <v/>
      </c>
      <c r="BV45" s="15" t="str">
        <f t="shared" si="38"/>
        <v/>
      </c>
      <c r="BW45" s="15" t="str">
        <f t="shared" si="87"/>
        <v/>
      </c>
      <c r="BX45" s="15" t="str">
        <f t="shared" si="39"/>
        <v/>
      </c>
      <c r="BY45" s="15" t="str">
        <f t="shared" si="40"/>
        <v/>
      </c>
      <c r="BZ45" s="15" t="str">
        <f t="shared" si="88"/>
        <v/>
      </c>
      <c r="CA45" s="15" t="str">
        <f t="shared" si="41"/>
        <v/>
      </c>
      <c r="CB45" s="15" t="str">
        <f t="shared" si="42"/>
        <v/>
      </c>
      <c r="CC45" s="15" t="str">
        <f t="shared" si="89"/>
        <v/>
      </c>
      <c r="CD45" s="15" t="str">
        <f t="shared" si="43"/>
        <v/>
      </c>
      <c r="CE45" s="15" t="str">
        <f t="shared" si="44"/>
        <v/>
      </c>
      <c r="CF45" s="15" t="str">
        <f t="shared" si="90"/>
        <v/>
      </c>
      <c r="CG45" s="15" t="str">
        <f t="shared" si="45"/>
        <v/>
      </c>
      <c r="CH45" s="15" t="str">
        <f t="shared" si="46"/>
        <v/>
      </c>
      <c r="CI45" s="15" t="str">
        <f t="shared" si="47"/>
        <v/>
      </c>
      <c r="CJ45" s="16" t="b">
        <f t="shared" si="48"/>
        <v>0</v>
      </c>
      <c r="CK45" s="16" t="b">
        <f t="shared" si="49"/>
        <v>0</v>
      </c>
      <c r="CL45" s="16" t="b">
        <f t="shared" si="50"/>
        <v>0</v>
      </c>
      <c r="CM45" s="16" t="b">
        <f t="shared" si="51"/>
        <v>0</v>
      </c>
      <c r="CN45" s="16" t="b">
        <f t="shared" si="52"/>
        <v>0</v>
      </c>
      <c r="CO45" s="16" t="b">
        <f t="shared" si="53"/>
        <v>0</v>
      </c>
      <c r="CP45" s="16" t="b">
        <f t="shared" si="54"/>
        <v>0</v>
      </c>
      <c r="CQ45" s="16" t="b">
        <f t="shared" si="55"/>
        <v>0</v>
      </c>
      <c r="CR45" s="16" t="b">
        <f t="shared" si="56"/>
        <v>0</v>
      </c>
      <c r="CS45" s="16" t="b">
        <f t="shared" si="57"/>
        <v>0</v>
      </c>
      <c r="CT45" s="16" t="b">
        <f t="shared" si="58"/>
        <v>0</v>
      </c>
      <c r="CU45" s="16" t="b">
        <f t="shared" si="59"/>
        <v>0</v>
      </c>
      <c r="CV45" s="16" t="b">
        <f t="shared" si="60"/>
        <v>0</v>
      </c>
      <c r="CW45" s="16" t="b">
        <f t="shared" si="61"/>
        <v>0</v>
      </c>
      <c r="CX45" s="16" t="b">
        <f t="shared" si="62"/>
        <v>0</v>
      </c>
      <c r="CY45" s="16" t="b">
        <f t="shared" si="63"/>
        <v>0</v>
      </c>
      <c r="CZ45" s="16" t="b">
        <f t="shared" si="64"/>
        <v>0</v>
      </c>
      <c r="DA45" s="16" t="b">
        <f t="shared" si="65"/>
        <v>0</v>
      </c>
      <c r="DB45" s="16" t="b">
        <f t="shared" si="66"/>
        <v>0</v>
      </c>
      <c r="DC45" s="16" t="b">
        <f t="shared" si="67"/>
        <v>0</v>
      </c>
      <c r="DD45" s="16" t="b">
        <f t="shared" si="68"/>
        <v>0</v>
      </c>
      <c r="DE45" s="16" t="b">
        <f t="shared" si="69"/>
        <v>0</v>
      </c>
      <c r="DF45" s="16" t="b">
        <f t="shared" si="70"/>
        <v>0</v>
      </c>
      <c r="DG45" s="16" t="b">
        <f t="shared" si="71"/>
        <v>0</v>
      </c>
      <c r="DI45" s="39"/>
      <c r="DJ45" s="39"/>
      <c r="DK45" s="39"/>
      <c r="DL45" s="53" t="str">
        <f t="shared" si="91"/>
        <v/>
      </c>
      <c r="DM45" s="53" t="str">
        <f t="shared" si="92"/>
        <v/>
      </c>
      <c r="DN45" s="53" t="str">
        <f t="shared" si="93"/>
        <v/>
      </c>
      <c r="DO45" s="53" t="str">
        <f t="shared" si="94"/>
        <v/>
      </c>
      <c r="DP45" s="53" t="str">
        <f t="shared" si="95"/>
        <v/>
      </c>
      <c r="DQ45" s="53" t="str">
        <f>IF(ISBLANK($D45),"",CHOOSE($D45,Certification!$C$32,Certification!$C$48,Certification!$C$64,Certification!$C$80,Certification!$C$96))</f>
        <v/>
      </c>
      <c r="DR45" s="53" t="str">
        <f>IF(ISBLANK($D45),"",CHOOSE($D45,Certification!$C$33,Certification!$C$49,Certification!$C$65,Certification!$C$81,Certification!$C$97))</f>
        <v/>
      </c>
      <c r="DS45" s="53" t="str">
        <f>IF(ISBLANK($D45),"",CHOOSE($D45,Certification!$C$34,Certification!$C$50,Certification!$C$66,Certification!$C$82,Certification!$C$98))</f>
        <v/>
      </c>
      <c r="DT45" s="53" t="str">
        <f>IF(ISBLANK($D45),"",CHOOSE($D45,Certification!$C$35,Certification!$C$51,Certification!$C$67,Certification!$C$83,Certification!$C$99))</f>
        <v/>
      </c>
      <c r="DU45" s="53" t="str">
        <f>IF(ISBLANK($D45),"",CHOOSE($D45,Certification!$C$36,Certification!$C$52,Certification!$C$68,Certification!$C$84,Certification!$C$100))</f>
        <v/>
      </c>
      <c r="DV45" s="53" t="str">
        <f>IF(ISBLANK($D45),"",CHOOSE($D45,Certification!$C$37,Certification!$C$53,Certification!$C$69,Certification!$C$85,Certification!$C$101))</f>
        <v/>
      </c>
      <c r="DW45" s="169" t="str">
        <f>IF(ISBLANK($D45),"",CHOOSE($D45,Certification!$G$39,Certification!$G$55,Certification!$G$71,Certification!$G$87,Certification!$G$103))</f>
        <v/>
      </c>
      <c r="DX45" s="169" t="str">
        <f>IF(ISBLANK($D45),"",CHOOSE($D45,Certification!$G$40,Certification!$G$56,Certification!$G$72,Certification!$G$88,Certification!$G$104))</f>
        <v/>
      </c>
      <c r="DY45" s="169" t="str">
        <f>IF(ISBLANK($D45),"",CHOOSE($D45,Certification!$G$41,Certification!$G$57,Certification!$G$73,Certification!$G$89,Certification!$G$105))</f>
        <v/>
      </c>
      <c r="DZ45" s="53" t="str">
        <f>IF(ISBLANK($D45),"",CHOOSE($D45,IF(ISBLANK(Certification!$C$43),"",Certification!$C$43),IF(ISBLANK(Certification!$C$59),"",Certification!$C$59),IF(ISBLANK(Certification!$C$75),"",Certification!$C$75),IF(ISBLANK(Certification!$C$91),"",Certification!$C$91),IF(ISBLANK(Certification!$C$107),"",Certification!$C$107)))</f>
        <v/>
      </c>
      <c r="EA45" s="53" t="str">
        <f>IF(ISBLANK($D45),"",CHOOSE($D45,IF(ISBLANK(Certification!$C$45),"",Certification!$C$45),IF(ISBLANK(Certification!$C$61),"",Certification!$C$61),IF(ISBLANK(Certification!$C$77),"",Certification!$C$77),IF(ISBLANK(Certification!$C$93),"",Certification!$C$93),IF(ISBLANK(Certification!$C$109),"",Certification!$C$109)))</f>
        <v/>
      </c>
      <c r="EC45" s="19" t="s">
        <v>8</v>
      </c>
    </row>
    <row r="46" spans="1:133" s="17" customFormat="1" ht="25.5" x14ac:dyDescent="0.2">
      <c r="A46" s="48">
        <v>36</v>
      </c>
      <c r="B46" s="49" t="str">
        <f t="shared" si="2"/>
        <v/>
      </c>
      <c r="C46" s="186"/>
      <c r="D46" s="26"/>
      <c r="E46" s="189"/>
      <c r="F46" s="189"/>
      <c r="G46" s="189"/>
      <c r="H46" s="189"/>
      <c r="I46" s="189"/>
      <c r="J46" s="27"/>
      <c r="K46" s="27"/>
      <c r="L46" s="27"/>
      <c r="M46" s="27"/>
      <c r="N46" s="43"/>
      <c r="O46" s="27"/>
      <c r="P46" s="43"/>
      <c r="Q46" s="27"/>
      <c r="R46" s="27"/>
      <c r="S46" s="27"/>
      <c r="T46" s="26"/>
      <c r="U46" s="26"/>
      <c r="V46" s="27"/>
      <c r="W46" s="26"/>
      <c r="X46" s="26"/>
      <c r="Y46" s="26"/>
      <c r="Z46" s="26"/>
      <c r="AA46" s="26"/>
      <c r="AB46" s="26"/>
      <c r="AC46" s="26"/>
      <c r="AD46" s="26"/>
      <c r="AE46" s="26"/>
      <c r="AF46" s="26"/>
      <c r="AG46" s="26"/>
      <c r="AH46" s="26"/>
      <c r="AI46" s="26"/>
      <c r="AJ46" s="26"/>
      <c r="AK46" s="26"/>
      <c r="AL46" s="26"/>
      <c r="AM46" s="26"/>
      <c r="AN46" s="26"/>
      <c r="AO46" s="26"/>
      <c r="AP46" s="26"/>
      <c r="AQ46" s="175"/>
      <c r="AR46" s="206"/>
      <c r="AS46" s="180"/>
      <c r="AT46" s="15" t="str">
        <f t="shared" si="73"/>
        <v/>
      </c>
      <c r="AU46" s="15" t="str">
        <f t="shared" si="74"/>
        <v/>
      </c>
      <c r="AV46" s="15" t="str">
        <f t="shared" si="75"/>
        <v/>
      </c>
      <c r="AW46" s="15" t="str">
        <f t="shared" si="76"/>
        <v/>
      </c>
      <c r="AX46" s="15" t="str">
        <f t="shared" si="96"/>
        <v/>
      </c>
      <c r="AY46" s="15" t="str">
        <f t="shared" si="96"/>
        <v/>
      </c>
      <c r="AZ46" s="15" t="str">
        <f t="shared" si="28"/>
        <v/>
      </c>
      <c r="BA46" s="15" t="str">
        <f t="shared" si="72"/>
        <v/>
      </c>
      <c r="BB46" s="15" t="str">
        <f t="shared" si="72"/>
        <v/>
      </c>
      <c r="BC46" s="15" t="str">
        <f t="shared" si="77"/>
        <v/>
      </c>
      <c r="BD46" s="15" t="str">
        <f t="shared" si="78"/>
        <v/>
      </c>
      <c r="BE46" s="15" t="str">
        <f t="shared" si="79"/>
        <v/>
      </c>
      <c r="BF46" s="15" t="str">
        <f t="shared" si="80"/>
        <v/>
      </c>
      <c r="BG46" s="15" t="str">
        <f t="shared" si="81"/>
        <v/>
      </c>
      <c r="BH46" s="15" t="str">
        <f t="shared" si="29"/>
        <v/>
      </c>
      <c r="BI46" s="15" t="str">
        <f t="shared" si="30"/>
        <v/>
      </c>
      <c r="BJ46" s="15" t="str">
        <f t="shared" si="31"/>
        <v/>
      </c>
      <c r="BK46" s="15" t="str">
        <f t="shared" si="82"/>
        <v/>
      </c>
      <c r="BL46" s="15" t="str">
        <f t="shared" si="83"/>
        <v/>
      </c>
      <c r="BM46" s="15" t="str">
        <f t="shared" si="32"/>
        <v/>
      </c>
      <c r="BN46" s="15" t="str">
        <f t="shared" si="84"/>
        <v/>
      </c>
      <c r="BO46" s="15" t="str">
        <f t="shared" si="33"/>
        <v/>
      </c>
      <c r="BP46" s="15" t="str">
        <f t="shared" si="34"/>
        <v/>
      </c>
      <c r="BQ46" s="15" t="str">
        <f t="shared" si="85"/>
        <v/>
      </c>
      <c r="BR46" s="15" t="str">
        <f t="shared" si="35"/>
        <v/>
      </c>
      <c r="BS46" s="15" t="str">
        <f t="shared" si="36"/>
        <v/>
      </c>
      <c r="BT46" s="15" t="str">
        <f t="shared" si="86"/>
        <v/>
      </c>
      <c r="BU46" s="15" t="str">
        <f t="shared" si="37"/>
        <v/>
      </c>
      <c r="BV46" s="15" t="str">
        <f t="shared" si="38"/>
        <v/>
      </c>
      <c r="BW46" s="15" t="str">
        <f t="shared" si="87"/>
        <v/>
      </c>
      <c r="BX46" s="15" t="str">
        <f t="shared" si="39"/>
        <v/>
      </c>
      <c r="BY46" s="15" t="str">
        <f t="shared" si="40"/>
        <v/>
      </c>
      <c r="BZ46" s="15" t="str">
        <f t="shared" si="88"/>
        <v/>
      </c>
      <c r="CA46" s="15" t="str">
        <f t="shared" si="41"/>
        <v/>
      </c>
      <c r="CB46" s="15" t="str">
        <f t="shared" si="42"/>
        <v/>
      </c>
      <c r="CC46" s="15" t="str">
        <f t="shared" si="89"/>
        <v/>
      </c>
      <c r="CD46" s="15" t="str">
        <f t="shared" si="43"/>
        <v/>
      </c>
      <c r="CE46" s="15" t="str">
        <f t="shared" si="44"/>
        <v/>
      </c>
      <c r="CF46" s="15" t="str">
        <f t="shared" si="90"/>
        <v/>
      </c>
      <c r="CG46" s="15" t="str">
        <f t="shared" si="45"/>
        <v/>
      </c>
      <c r="CH46" s="15" t="str">
        <f t="shared" si="46"/>
        <v/>
      </c>
      <c r="CI46" s="15" t="str">
        <f t="shared" si="47"/>
        <v/>
      </c>
      <c r="CJ46" s="16" t="b">
        <f t="shared" si="48"/>
        <v>0</v>
      </c>
      <c r="CK46" s="16" t="b">
        <f t="shared" si="49"/>
        <v>0</v>
      </c>
      <c r="CL46" s="16" t="b">
        <f t="shared" si="50"/>
        <v>0</v>
      </c>
      <c r="CM46" s="16" t="b">
        <f t="shared" si="51"/>
        <v>0</v>
      </c>
      <c r="CN46" s="16" t="b">
        <f t="shared" si="52"/>
        <v>0</v>
      </c>
      <c r="CO46" s="16" t="b">
        <f t="shared" si="53"/>
        <v>0</v>
      </c>
      <c r="CP46" s="16" t="b">
        <f t="shared" si="54"/>
        <v>0</v>
      </c>
      <c r="CQ46" s="16" t="b">
        <f t="shared" si="55"/>
        <v>0</v>
      </c>
      <c r="CR46" s="16" t="b">
        <f t="shared" si="56"/>
        <v>0</v>
      </c>
      <c r="CS46" s="16" t="b">
        <f t="shared" si="57"/>
        <v>0</v>
      </c>
      <c r="CT46" s="16" t="b">
        <f t="shared" si="58"/>
        <v>0</v>
      </c>
      <c r="CU46" s="16" t="b">
        <f t="shared" si="59"/>
        <v>0</v>
      </c>
      <c r="CV46" s="16" t="b">
        <f t="shared" si="60"/>
        <v>0</v>
      </c>
      <c r="CW46" s="16" t="b">
        <f t="shared" si="61"/>
        <v>0</v>
      </c>
      <c r="CX46" s="16" t="b">
        <f t="shared" si="62"/>
        <v>0</v>
      </c>
      <c r="CY46" s="16" t="b">
        <f t="shared" si="63"/>
        <v>0</v>
      </c>
      <c r="CZ46" s="16" t="b">
        <f t="shared" si="64"/>
        <v>0</v>
      </c>
      <c r="DA46" s="16" t="b">
        <f t="shared" si="65"/>
        <v>0</v>
      </c>
      <c r="DB46" s="16" t="b">
        <f t="shared" si="66"/>
        <v>0</v>
      </c>
      <c r="DC46" s="16" t="b">
        <f t="shared" si="67"/>
        <v>0</v>
      </c>
      <c r="DD46" s="16" t="b">
        <f t="shared" si="68"/>
        <v>0</v>
      </c>
      <c r="DE46" s="16" t="b">
        <f t="shared" si="69"/>
        <v>0</v>
      </c>
      <c r="DF46" s="16" t="b">
        <f t="shared" si="70"/>
        <v>0</v>
      </c>
      <c r="DG46" s="16" t="b">
        <f t="shared" si="71"/>
        <v>0</v>
      </c>
      <c r="DI46" s="39"/>
      <c r="DJ46" s="39"/>
      <c r="DK46" s="39"/>
      <c r="DL46" s="53" t="str">
        <f t="shared" si="91"/>
        <v/>
      </c>
      <c r="DM46" s="53" t="str">
        <f t="shared" si="92"/>
        <v/>
      </c>
      <c r="DN46" s="53" t="str">
        <f t="shared" si="93"/>
        <v/>
      </c>
      <c r="DO46" s="53" t="str">
        <f t="shared" si="94"/>
        <v/>
      </c>
      <c r="DP46" s="53" t="str">
        <f t="shared" si="95"/>
        <v/>
      </c>
      <c r="DQ46" s="53" t="str">
        <f>IF(ISBLANK($D46),"",CHOOSE($D46,Certification!$C$32,Certification!$C$48,Certification!$C$64,Certification!$C$80,Certification!$C$96))</f>
        <v/>
      </c>
      <c r="DR46" s="53" t="str">
        <f>IF(ISBLANK($D46),"",CHOOSE($D46,Certification!$C$33,Certification!$C$49,Certification!$C$65,Certification!$C$81,Certification!$C$97))</f>
        <v/>
      </c>
      <c r="DS46" s="53" t="str">
        <f>IF(ISBLANK($D46),"",CHOOSE($D46,Certification!$C$34,Certification!$C$50,Certification!$C$66,Certification!$C$82,Certification!$C$98))</f>
        <v/>
      </c>
      <c r="DT46" s="53" t="str">
        <f>IF(ISBLANK($D46),"",CHOOSE($D46,Certification!$C$35,Certification!$C$51,Certification!$C$67,Certification!$C$83,Certification!$C$99))</f>
        <v/>
      </c>
      <c r="DU46" s="53" t="str">
        <f>IF(ISBLANK($D46),"",CHOOSE($D46,Certification!$C$36,Certification!$C$52,Certification!$C$68,Certification!$C$84,Certification!$C$100))</f>
        <v/>
      </c>
      <c r="DV46" s="53" t="str">
        <f>IF(ISBLANK($D46),"",CHOOSE($D46,Certification!$C$37,Certification!$C$53,Certification!$C$69,Certification!$C$85,Certification!$C$101))</f>
        <v/>
      </c>
      <c r="DW46" s="169" t="str">
        <f>IF(ISBLANK($D46),"",CHOOSE($D46,Certification!$G$39,Certification!$G$55,Certification!$G$71,Certification!$G$87,Certification!$G$103))</f>
        <v/>
      </c>
      <c r="DX46" s="169" t="str">
        <f>IF(ISBLANK($D46),"",CHOOSE($D46,Certification!$G$40,Certification!$G$56,Certification!$G$72,Certification!$G$88,Certification!$G$104))</f>
        <v/>
      </c>
      <c r="DY46" s="169" t="str">
        <f>IF(ISBLANK($D46),"",CHOOSE($D46,Certification!$G$41,Certification!$G$57,Certification!$G$73,Certification!$G$89,Certification!$G$105))</f>
        <v/>
      </c>
      <c r="DZ46" s="53" t="str">
        <f>IF(ISBLANK($D46),"",CHOOSE($D46,IF(ISBLANK(Certification!$C$43),"",Certification!$C$43),IF(ISBLANK(Certification!$C$59),"",Certification!$C$59),IF(ISBLANK(Certification!$C$75),"",Certification!$C$75),IF(ISBLANK(Certification!$C$91),"",Certification!$C$91),IF(ISBLANK(Certification!$C$107),"",Certification!$C$107)))</f>
        <v/>
      </c>
      <c r="EA46" s="53" t="str">
        <f>IF(ISBLANK($D46),"",CHOOSE($D46,IF(ISBLANK(Certification!$C$45),"",Certification!$C$45),IF(ISBLANK(Certification!$C$61),"",Certification!$C$61),IF(ISBLANK(Certification!$C$77),"",Certification!$C$77),IF(ISBLANK(Certification!$C$93),"",Certification!$C$93),IF(ISBLANK(Certification!$C$109),"",Certification!$C$109)))</f>
        <v/>
      </c>
      <c r="EC46" s="19" t="s">
        <v>8</v>
      </c>
    </row>
    <row r="47" spans="1:133" s="17" customFormat="1" ht="25.5" x14ac:dyDescent="0.2">
      <c r="A47" s="48">
        <v>37</v>
      </c>
      <c r="B47" s="49" t="str">
        <f t="shared" si="2"/>
        <v/>
      </c>
      <c r="C47" s="186"/>
      <c r="D47" s="26"/>
      <c r="E47" s="189"/>
      <c r="F47" s="189"/>
      <c r="G47" s="189"/>
      <c r="H47" s="189"/>
      <c r="I47" s="189"/>
      <c r="J47" s="27"/>
      <c r="K47" s="27"/>
      <c r="L47" s="27"/>
      <c r="M47" s="27"/>
      <c r="N47" s="43"/>
      <c r="O47" s="27"/>
      <c r="P47" s="43"/>
      <c r="Q47" s="27"/>
      <c r="R47" s="27"/>
      <c r="S47" s="27"/>
      <c r="T47" s="26"/>
      <c r="U47" s="26"/>
      <c r="V47" s="27"/>
      <c r="W47" s="26"/>
      <c r="X47" s="26"/>
      <c r="Y47" s="26"/>
      <c r="Z47" s="26"/>
      <c r="AA47" s="26"/>
      <c r="AB47" s="26"/>
      <c r="AC47" s="26"/>
      <c r="AD47" s="26"/>
      <c r="AE47" s="26"/>
      <c r="AF47" s="26"/>
      <c r="AG47" s="26"/>
      <c r="AH47" s="26"/>
      <c r="AI47" s="26"/>
      <c r="AJ47" s="26"/>
      <c r="AK47" s="26"/>
      <c r="AL47" s="26"/>
      <c r="AM47" s="26"/>
      <c r="AN47" s="26"/>
      <c r="AO47" s="26"/>
      <c r="AP47" s="26"/>
      <c r="AQ47" s="175"/>
      <c r="AR47" s="206"/>
      <c r="AS47" s="180"/>
      <c r="AT47" s="15" t="str">
        <f t="shared" si="73"/>
        <v/>
      </c>
      <c r="AU47" s="15" t="str">
        <f t="shared" si="74"/>
        <v/>
      </c>
      <c r="AV47" s="15" t="str">
        <f t="shared" si="75"/>
        <v/>
      </c>
      <c r="AW47" s="15" t="str">
        <f t="shared" si="76"/>
        <v/>
      </c>
      <c r="AX47" s="15" t="str">
        <f t="shared" si="96"/>
        <v/>
      </c>
      <c r="AY47" s="15" t="str">
        <f t="shared" si="96"/>
        <v/>
      </c>
      <c r="AZ47" s="15" t="str">
        <f t="shared" si="28"/>
        <v/>
      </c>
      <c r="BA47" s="15" t="str">
        <f t="shared" si="72"/>
        <v/>
      </c>
      <c r="BB47" s="15" t="str">
        <f t="shared" si="72"/>
        <v/>
      </c>
      <c r="BC47" s="15" t="str">
        <f t="shared" si="77"/>
        <v/>
      </c>
      <c r="BD47" s="15" t="str">
        <f t="shared" si="78"/>
        <v/>
      </c>
      <c r="BE47" s="15" t="str">
        <f t="shared" si="79"/>
        <v/>
      </c>
      <c r="BF47" s="15" t="str">
        <f t="shared" si="80"/>
        <v/>
      </c>
      <c r="BG47" s="15" t="str">
        <f t="shared" si="81"/>
        <v/>
      </c>
      <c r="BH47" s="15" t="str">
        <f t="shared" si="29"/>
        <v/>
      </c>
      <c r="BI47" s="15" t="str">
        <f t="shared" si="30"/>
        <v/>
      </c>
      <c r="BJ47" s="15" t="str">
        <f t="shared" si="31"/>
        <v/>
      </c>
      <c r="BK47" s="15" t="str">
        <f t="shared" si="82"/>
        <v/>
      </c>
      <c r="BL47" s="15" t="str">
        <f t="shared" si="83"/>
        <v/>
      </c>
      <c r="BM47" s="15" t="str">
        <f t="shared" si="32"/>
        <v/>
      </c>
      <c r="BN47" s="15" t="str">
        <f t="shared" si="84"/>
        <v/>
      </c>
      <c r="BO47" s="15" t="str">
        <f t="shared" si="33"/>
        <v/>
      </c>
      <c r="BP47" s="15" t="str">
        <f t="shared" si="34"/>
        <v/>
      </c>
      <c r="BQ47" s="15" t="str">
        <f t="shared" si="85"/>
        <v/>
      </c>
      <c r="BR47" s="15" t="str">
        <f t="shared" si="35"/>
        <v/>
      </c>
      <c r="BS47" s="15" t="str">
        <f t="shared" si="36"/>
        <v/>
      </c>
      <c r="BT47" s="15" t="str">
        <f t="shared" si="86"/>
        <v/>
      </c>
      <c r="BU47" s="15" t="str">
        <f t="shared" si="37"/>
        <v/>
      </c>
      <c r="BV47" s="15" t="str">
        <f t="shared" si="38"/>
        <v/>
      </c>
      <c r="BW47" s="15" t="str">
        <f t="shared" si="87"/>
        <v/>
      </c>
      <c r="BX47" s="15" t="str">
        <f t="shared" si="39"/>
        <v/>
      </c>
      <c r="BY47" s="15" t="str">
        <f t="shared" si="40"/>
        <v/>
      </c>
      <c r="BZ47" s="15" t="str">
        <f t="shared" si="88"/>
        <v/>
      </c>
      <c r="CA47" s="15" t="str">
        <f t="shared" si="41"/>
        <v/>
      </c>
      <c r="CB47" s="15" t="str">
        <f t="shared" si="42"/>
        <v/>
      </c>
      <c r="CC47" s="15" t="str">
        <f t="shared" si="89"/>
        <v/>
      </c>
      <c r="CD47" s="15" t="str">
        <f t="shared" si="43"/>
        <v/>
      </c>
      <c r="CE47" s="15" t="str">
        <f t="shared" si="44"/>
        <v/>
      </c>
      <c r="CF47" s="15" t="str">
        <f t="shared" si="90"/>
        <v/>
      </c>
      <c r="CG47" s="15" t="str">
        <f t="shared" si="45"/>
        <v/>
      </c>
      <c r="CH47" s="15" t="str">
        <f t="shared" si="46"/>
        <v/>
      </c>
      <c r="CI47" s="15" t="str">
        <f t="shared" si="47"/>
        <v/>
      </c>
      <c r="CJ47" s="16" t="b">
        <f t="shared" si="48"/>
        <v>0</v>
      </c>
      <c r="CK47" s="16" t="b">
        <f t="shared" si="49"/>
        <v>0</v>
      </c>
      <c r="CL47" s="16" t="b">
        <f t="shared" si="50"/>
        <v>0</v>
      </c>
      <c r="CM47" s="16" t="b">
        <f t="shared" si="51"/>
        <v>0</v>
      </c>
      <c r="CN47" s="16" t="b">
        <f t="shared" si="52"/>
        <v>0</v>
      </c>
      <c r="CO47" s="16" t="b">
        <f t="shared" si="53"/>
        <v>0</v>
      </c>
      <c r="CP47" s="16" t="b">
        <f t="shared" si="54"/>
        <v>0</v>
      </c>
      <c r="CQ47" s="16" t="b">
        <f t="shared" si="55"/>
        <v>0</v>
      </c>
      <c r="CR47" s="16" t="b">
        <f t="shared" si="56"/>
        <v>0</v>
      </c>
      <c r="CS47" s="16" t="b">
        <f t="shared" si="57"/>
        <v>0</v>
      </c>
      <c r="CT47" s="16" t="b">
        <f t="shared" si="58"/>
        <v>0</v>
      </c>
      <c r="CU47" s="16" t="b">
        <f t="shared" si="59"/>
        <v>0</v>
      </c>
      <c r="CV47" s="16" t="b">
        <f t="shared" si="60"/>
        <v>0</v>
      </c>
      <c r="CW47" s="16" t="b">
        <f t="shared" si="61"/>
        <v>0</v>
      </c>
      <c r="CX47" s="16" t="b">
        <f t="shared" si="62"/>
        <v>0</v>
      </c>
      <c r="CY47" s="16" t="b">
        <f t="shared" si="63"/>
        <v>0</v>
      </c>
      <c r="CZ47" s="16" t="b">
        <f t="shared" si="64"/>
        <v>0</v>
      </c>
      <c r="DA47" s="16" t="b">
        <f t="shared" si="65"/>
        <v>0</v>
      </c>
      <c r="DB47" s="16" t="b">
        <f t="shared" si="66"/>
        <v>0</v>
      </c>
      <c r="DC47" s="16" t="b">
        <f t="shared" si="67"/>
        <v>0</v>
      </c>
      <c r="DD47" s="16" t="b">
        <f t="shared" si="68"/>
        <v>0</v>
      </c>
      <c r="DE47" s="16" t="b">
        <f t="shared" si="69"/>
        <v>0</v>
      </c>
      <c r="DF47" s="16" t="b">
        <f t="shared" si="70"/>
        <v>0</v>
      </c>
      <c r="DG47" s="16" t="b">
        <f t="shared" si="71"/>
        <v>0</v>
      </c>
      <c r="DI47" s="39"/>
      <c r="DJ47" s="39"/>
      <c r="DK47" s="39"/>
      <c r="DL47" s="53" t="str">
        <f t="shared" si="91"/>
        <v/>
      </c>
      <c r="DM47" s="53" t="str">
        <f t="shared" si="92"/>
        <v/>
      </c>
      <c r="DN47" s="53" t="str">
        <f t="shared" si="93"/>
        <v/>
      </c>
      <c r="DO47" s="53" t="str">
        <f t="shared" si="94"/>
        <v/>
      </c>
      <c r="DP47" s="53" t="str">
        <f t="shared" si="95"/>
        <v/>
      </c>
      <c r="DQ47" s="53" t="str">
        <f>IF(ISBLANK($D47),"",CHOOSE($D47,Certification!$C$32,Certification!$C$48,Certification!$C$64,Certification!$C$80,Certification!$C$96))</f>
        <v/>
      </c>
      <c r="DR47" s="53" t="str">
        <f>IF(ISBLANK($D47),"",CHOOSE($D47,Certification!$C$33,Certification!$C$49,Certification!$C$65,Certification!$C$81,Certification!$C$97))</f>
        <v/>
      </c>
      <c r="DS47" s="53" t="str">
        <f>IF(ISBLANK($D47),"",CHOOSE($D47,Certification!$C$34,Certification!$C$50,Certification!$C$66,Certification!$C$82,Certification!$C$98))</f>
        <v/>
      </c>
      <c r="DT47" s="53" t="str">
        <f>IF(ISBLANK($D47),"",CHOOSE($D47,Certification!$C$35,Certification!$C$51,Certification!$C$67,Certification!$C$83,Certification!$C$99))</f>
        <v/>
      </c>
      <c r="DU47" s="53" t="str">
        <f>IF(ISBLANK($D47),"",CHOOSE($D47,Certification!$C$36,Certification!$C$52,Certification!$C$68,Certification!$C$84,Certification!$C$100))</f>
        <v/>
      </c>
      <c r="DV47" s="53" t="str">
        <f>IF(ISBLANK($D47),"",CHOOSE($D47,Certification!$C$37,Certification!$C$53,Certification!$C$69,Certification!$C$85,Certification!$C$101))</f>
        <v/>
      </c>
      <c r="DW47" s="169" t="str">
        <f>IF(ISBLANK($D47),"",CHOOSE($D47,Certification!$G$39,Certification!$G$55,Certification!$G$71,Certification!$G$87,Certification!$G$103))</f>
        <v/>
      </c>
      <c r="DX47" s="169" t="str">
        <f>IF(ISBLANK($D47),"",CHOOSE($D47,Certification!$G$40,Certification!$G$56,Certification!$G$72,Certification!$G$88,Certification!$G$104))</f>
        <v/>
      </c>
      <c r="DY47" s="169" t="str">
        <f>IF(ISBLANK($D47),"",CHOOSE($D47,Certification!$G$41,Certification!$G$57,Certification!$G$73,Certification!$G$89,Certification!$G$105))</f>
        <v/>
      </c>
      <c r="DZ47" s="53" t="str">
        <f>IF(ISBLANK($D47),"",CHOOSE($D47,IF(ISBLANK(Certification!$C$43),"",Certification!$C$43),IF(ISBLANK(Certification!$C$59),"",Certification!$C$59),IF(ISBLANK(Certification!$C$75),"",Certification!$C$75),IF(ISBLANK(Certification!$C$91),"",Certification!$C$91),IF(ISBLANK(Certification!$C$107),"",Certification!$C$107)))</f>
        <v/>
      </c>
      <c r="EA47" s="53" t="str">
        <f>IF(ISBLANK($D47),"",CHOOSE($D47,IF(ISBLANK(Certification!$C$45),"",Certification!$C$45),IF(ISBLANK(Certification!$C$61),"",Certification!$C$61),IF(ISBLANK(Certification!$C$77),"",Certification!$C$77),IF(ISBLANK(Certification!$C$93),"",Certification!$C$93),IF(ISBLANK(Certification!$C$109),"",Certification!$C$109)))</f>
        <v/>
      </c>
      <c r="EC47" s="19" t="s">
        <v>8</v>
      </c>
    </row>
    <row r="48" spans="1:133" s="17" customFormat="1" ht="25.5" x14ac:dyDescent="0.2">
      <c r="A48" s="48">
        <v>38</v>
      </c>
      <c r="B48" s="49" t="str">
        <f t="shared" si="2"/>
        <v/>
      </c>
      <c r="C48" s="186"/>
      <c r="D48" s="26"/>
      <c r="E48" s="189"/>
      <c r="F48" s="189"/>
      <c r="G48" s="189"/>
      <c r="H48" s="189"/>
      <c r="I48" s="189"/>
      <c r="J48" s="27"/>
      <c r="K48" s="27"/>
      <c r="L48" s="27"/>
      <c r="M48" s="27"/>
      <c r="N48" s="43"/>
      <c r="O48" s="27"/>
      <c r="P48" s="43"/>
      <c r="Q48" s="27"/>
      <c r="R48" s="27"/>
      <c r="S48" s="27"/>
      <c r="T48" s="26"/>
      <c r="U48" s="26"/>
      <c r="V48" s="27"/>
      <c r="W48" s="26"/>
      <c r="X48" s="26"/>
      <c r="Y48" s="26"/>
      <c r="Z48" s="26"/>
      <c r="AA48" s="26"/>
      <c r="AB48" s="26"/>
      <c r="AC48" s="26"/>
      <c r="AD48" s="26"/>
      <c r="AE48" s="26"/>
      <c r="AF48" s="26"/>
      <c r="AG48" s="26"/>
      <c r="AH48" s="26"/>
      <c r="AI48" s="26"/>
      <c r="AJ48" s="26"/>
      <c r="AK48" s="26"/>
      <c r="AL48" s="26"/>
      <c r="AM48" s="26"/>
      <c r="AN48" s="26"/>
      <c r="AO48" s="26"/>
      <c r="AP48" s="26"/>
      <c r="AQ48" s="175"/>
      <c r="AR48" s="206"/>
      <c r="AS48" s="180"/>
      <c r="AT48" s="15" t="str">
        <f t="shared" si="73"/>
        <v/>
      </c>
      <c r="AU48" s="15" t="str">
        <f t="shared" si="74"/>
        <v/>
      </c>
      <c r="AV48" s="15" t="str">
        <f t="shared" si="75"/>
        <v/>
      </c>
      <c r="AW48" s="15" t="str">
        <f t="shared" si="76"/>
        <v/>
      </c>
      <c r="AX48" s="15" t="str">
        <f t="shared" si="96"/>
        <v/>
      </c>
      <c r="AY48" s="15" t="str">
        <f t="shared" si="96"/>
        <v/>
      </c>
      <c r="AZ48" s="15" t="str">
        <f t="shared" si="28"/>
        <v/>
      </c>
      <c r="BA48" s="15" t="str">
        <f t="shared" si="72"/>
        <v/>
      </c>
      <c r="BB48" s="15" t="str">
        <f t="shared" si="72"/>
        <v/>
      </c>
      <c r="BC48" s="15" t="str">
        <f t="shared" si="77"/>
        <v/>
      </c>
      <c r="BD48" s="15" t="str">
        <f t="shared" si="78"/>
        <v/>
      </c>
      <c r="BE48" s="15" t="str">
        <f t="shared" si="79"/>
        <v/>
      </c>
      <c r="BF48" s="15" t="str">
        <f t="shared" si="80"/>
        <v/>
      </c>
      <c r="BG48" s="15" t="str">
        <f t="shared" si="81"/>
        <v/>
      </c>
      <c r="BH48" s="15" t="str">
        <f t="shared" si="29"/>
        <v/>
      </c>
      <c r="BI48" s="15" t="str">
        <f t="shared" si="30"/>
        <v/>
      </c>
      <c r="BJ48" s="15" t="str">
        <f t="shared" si="31"/>
        <v/>
      </c>
      <c r="BK48" s="15" t="str">
        <f t="shared" si="82"/>
        <v/>
      </c>
      <c r="BL48" s="15" t="str">
        <f t="shared" si="83"/>
        <v/>
      </c>
      <c r="BM48" s="15" t="str">
        <f t="shared" si="32"/>
        <v/>
      </c>
      <c r="BN48" s="15" t="str">
        <f t="shared" si="84"/>
        <v/>
      </c>
      <c r="BO48" s="15" t="str">
        <f t="shared" si="33"/>
        <v/>
      </c>
      <c r="BP48" s="15" t="str">
        <f t="shared" si="34"/>
        <v/>
      </c>
      <c r="BQ48" s="15" t="str">
        <f t="shared" si="85"/>
        <v/>
      </c>
      <c r="BR48" s="15" t="str">
        <f t="shared" si="35"/>
        <v/>
      </c>
      <c r="BS48" s="15" t="str">
        <f t="shared" si="36"/>
        <v/>
      </c>
      <c r="BT48" s="15" t="str">
        <f t="shared" si="86"/>
        <v/>
      </c>
      <c r="BU48" s="15" t="str">
        <f t="shared" si="37"/>
        <v/>
      </c>
      <c r="BV48" s="15" t="str">
        <f t="shared" si="38"/>
        <v/>
      </c>
      <c r="BW48" s="15" t="str">
        <f t="shared" si="87"/>
        <v/>
      </c>
      <c r="BX48" s="15" t="str">
        <f t="shared" si="39"/>
        <v/>
      </c>
      <c r="BY48" s="15" t="str">
        <f t="shared" si="40"/>
        <v/>
      </c>
      <c r="BZ48" s="15" t="str">
        <f t="shared" si="88"/>
        <v/>
      </c>
      <c r="CA48" s="15" t="str">
        <f t="shared" si="41"/>
        <v/>
      </c>
      <c r="CB48" s="15" t="str">
        <f t="shared" si="42"/>
        <v/>
      </c>
      <c r="CC48" s="15" t="str">
        <f t="shared" si="89"/>
        <v/>
      </c>
      <c r="CD48" s="15" t="str">
        <f t="shared" si="43"/>
        <v/>
      </c>
      <c r="CE48" s="15" t="str">
        <f t="shared" si="44"/>
        <v/>
      </c>
      <c r="CF48" s="15" t="str">
        <f t="shared" si="90"/>
        <v/>
      </c>
      <c r="CG48" s="15" t="str">
        <f t="shared" si="45"/>
        <v/>
      </c>
      <c r="CH48" s="15" t="str">
        <f t="shared" si="46"/>
        <v/>
      </c>
      <c r="CI48" s="15" t="str">
        <f t="shared" si="47"/>
        <v/>
      </c>
      <c r="CJ48" s="16" t="b">
        <f t="shared" si="48"/>
        <v>0</v>
      </c>
      <c r="CK48" s="16" t="b">
        <f t="shared" si="49"/>
        <v>0</v>
      </c>
      <c r="CL48" s="16" t="b">
        <f t="shared" si="50"/>
        <v>0</v>
      </c>
      <c r="CM48" s="16" t="b">
        <f t="shared" si="51"/>
        <v>0</v>
      </c>
      <c r="CN48" s="16" t="b">
        <f t="shared" si="52"/>
        <v>0</v>
      </c>
      <c r="CO48" s="16" t="b">
        <f t="shared" si="53"/>
        <v>0</v>
      </c>
      <c r="CP48" s="16" t="b">
        <f t="shared" si="54"/>
        <v>0</v>
      </c>
      <c r="CQ48" s="16" t="b">
        <f t="shared" si="55"/>
        <v>0</v>
      </c>
      <c r="CR48" s="16" t="b">
        <f t="shared" si="56"/>
        <v>0</v>
      </c>
      <c r="CS48" s="16" t="b">
        <f t="shared" si="57"/>
        <v>0</v>
      </c>
      <c r="CT48" s="16" t="b">
        <f t="shared" si="58"/>
        <v>0</v>
      </c>
      <c r="CU48" s="16" t="b">
        <f t="shared" si="59"/>
        <v>0</v>
      </c>
      <c r="CV48" s="16" t="b">
        <f t="shared" si="60"/>
        <v>0</v>
      </c>
      <c r="CW48" s="16" t="b">
        <f t="shared" si="61"/>
        <v>0</v>
      </c>
      <c r="CX48" s="16" t="b">
        <f t="shared" si="62"/>
        <v>0</v>
      </c>
      <c r="CY48" s="16" t="b">
        <f t="shared" si="63"/>
        <v>0</v>
      </c>
      <c r="CZ48" s="16" t="b">
        <f t="shared" si="64"/>
        <v>0</v>
      </c>
      <c r="DA48" s="16" t="b">
        <f t="shared" si="65"/>
        <v>0</v>
      </c>
      <c r="DB48" s="16" t="b">
        <f t="shared" si="66"/>
        <v>0</v>
      </c>
      <c r="DC48" s="16" t="b">
        <f t="shared" si="67"/>
        <v>0</v>
      </c>
      <c r="DD48" s="16" t="b">
        <f t="shared" si="68"/>
        <v>0</v>
      </c>
      <c r="DE48" s="16" t="b">
        <f t="shared" si="69"/>
        <v>0</v>
      </c>
      <c r="DF48" s="16" t="b">
        <f t="shared" si="70"/>
        <v>0</v>
      </c>
      <c r="DG48" s="16" t="b">
        <f t="shared" si="71"/>
        <v>0</v>
      </c>
      <c r="DI48" s="39"/>
      <c r="DJ48" s="39"/>
      <c r="DK48" s="39"/>
      <c r="DL48" s="53" t="str">
        <f t="shared" si="91"/>
        <v/>
      </c>
      <c r="DM48" s="53" t="str">
        <f t="shared" si="92"/>
        <v/>
      </c>
      <c r="DN48" s="53" t="str">
        <f t="shared" si="93"/>
        <v/>
      </c>
      <c r="DO48" s="53" t="str">
        <f t="shared" si="94"/>
        <v/>
      </c>
      <c r="DP48" s="53" t="str">
        <f t="shared" si="95"/>
        <v/>
      </c>
      <c r="DQ48" s="53" t="str">
        <f>IF(ISBLANK($D48),"",CHOOSE($D48,Certification!$C$32,Certification!$C$48,Certification!$C$64,Certification!$C$80,Certification!$C$96))</f>
        <v/>
      </c>
      <c r="DR48" s="53" t="str">
        <f>IF(ISBLANK($D48),"",CHOOSE($D48,Certification!$C$33,Certification!$C$49,Certification!$C$65,Certification!$C$81,Certification!$C$97))</f>
        <v/>
      </c>
      <c r="DS48" s="53" t="str">
        <f>IF(ISBLANK($D48),"",CHOOSE($D48,Certification!$C$34,Certification!$C$50,Certification!$C$66,Certification!$C$82,Certification!$C$98))</f>
        <v/>
      </c>
      <c r="DT48" s="53" t="str">
        <f>IF(ISBLANK($D48),"",CHOOSE($D48,Certification!$C$35,Certification!$C$51,Certification!$C$67,Certification!$C$83,Certification!$C$99))</f>
        <v/>
      </c>
      <c r="DU48" s="53" t="str">
        <f>IF(ISBLANK($D48),"",CHOOSE($D48,Certification!$C$36,Certification!$C$52,Certification!$C$68,Certification!$C$84,Certification!$C$100))</f>
        <v/>
      </c>
      <c r="DV48" s="53" t="str">
        <f>IF(ISBLANK($D48),"",CHOOSE($D48,Certification!$C$37,Certification!$C$53,Certification!$C$69,Certification!$C$85,Certification!$C$101))</f>
        <v/>
      </c>
      <c r="DW48" s="169" t="str">
        <f>IF(ISBLANK($D48),"",CHOOSE($D48,Certification!$G$39,Certification!$G$55,Certification!$G$71,Certification!$G$87,Certification!$G$103))</f>
        <v/>
      </c>
      <c r="DX48" s="169" t="str">
        <f>IF(ISBLANK($D48),"",CHOOSE($D48,Certification!$G$40,Certification!$G$56,Certification!$G$72,Certification!$G$88,Certification!$G$104))</f>
        <v/>
      </c>
      <c r="DY48" s="169" t="str">
        <f>IF(ISBLANK($D48),"",CHOOSE($D48,Certification!$G$41,Certification!$G$57,Certification!$G$73,Certification!$G$89,Certification!$G$105))</f>
        <v/>
      </c>
      <c r="DZ48" s="53" t="str">
        <f>IF(ISBLANK($D48),"",CHOOSE($D48,IF(ISBLANK(Certification!$C$43),"",Certification!$C$43),IF(ISBLANK(Certification!$C$59),"",Certification!$C$59),IF(ISBLANK(Certification!$C$75),"",Certification!$C$75),IF(ISBLANK(Certification!$C$91),"",Certification!$C$91),IF(ISBLANK(Certification!$C$107),"",Certification!$C$107)))</f>
        <v/>
      </c>
      <c r="EA48" s="53" t="str">
        <f>IF(ISBLANK($D48),"",CHOOSE($D48,IF(ISBLANK(Certification!$C$45),"",Certification!$C$45),IF(ISBLANK(Certification!$C$61),"",Certification!$C$61),IF(ISBLANK(Certification!$C$77),"",Certification!$C$77),IF(ISBLANK(Certification!$C$93),"",Certification!$C$93),IF(ISBLANK(Certification!$C$109),"",Certification!$C$109)))</f>
        <v/>
      </c>
      <c r="EC48" s="19" t="s">
        <v>8</v>
      </c>
    </row>
    <row r="49" spans="1:133" s="17" customFormat="1" ht="25.5" x14ac:dyDescent="0.2">
      <c r="A49" s="48">
        <v>39</v>
      </c>
      <c r="B49" s="49" t="str">
        <f t="shared" si="2"/>
        <v/>
      </c>
      <c r="C49" s="186"/>
      <c r="D49" s="26"/>
      <c r="E49" s="189"/>
      <c r="F49" s="189"/>
      <c r="G49" s="189"/>
      <c r="H49" s="189"/>
      <c r="I49" s="189"/>
      <c r="J49" s="27"/>
      <c r="K49" s="27"/>
      <c r="L49" s="27"/>
      <c r="M49" s="27"/>
      <c r="N49" s="43"/>
      <c r="O49" s="27"/>
      <c r="P49" s="43"/>
      <c r="Q49" s="27"/>
      <c r="R49" s="27"/>
      <c r="S49" s="27"/>
      <c r="T49" s="26"/>
      <c r="U49" s="26"/>
      <c r="V49" s="27"/>
      <c r="W49" s="26"/>
      <c r="X49" s="26"/>
      <c r="Y49" s="26"/>
      <c r="Z49" s="26"/>
      <c r="AA49" s="26"/>
      <c r="AB49" s="26"/>
      <c r="AC49" s="26"/>
      <c r="AD49" s="26"/>
      <c r="AE49" s="26"/>
      <c r="AF49" s="26"/>
      <c r="AG49" s="26"/>
      <c r="AH49" s="26"/>
      <c r="AI49" s="26"/>
      <c r="AJ49" s="26"/>
      <c r="AK49" s="26"/>
      <c r="AL49" s="26"/>
      <c r="AM49" s="26"/>
      <c r="AN49" s="26"/>
      <c r="AO49" s="26"/>
      <c r="AP49" s="26"/>
      <c r="AQ49" s="175"/>
      <c r="AR49" s="206"/>
      <c r="AS49" s="180"/>
      <c r="AT49" s="15" t="str">
        <f t="shared" si="73"/>
        <v/>
      </c>
      <c r="AU49" s="15" t="str">
        <f t="shared" si="74"/>
        <v/>
      </c>
      <c r="AV49" s="15" t="str">
        <f t="shared" si="75"/>
        <v/>
      </c>
      <c r="AW49" s="15" t="str">
        <f t="shared" si="76"/>
        <v/>
      </c>
      <c r="AX49" s="15" t="str">
        <f t="shared" si="96"/>
        <v/>
      </c>
      <c r="AY49" s="15" t="str">
        <f t="shared" si="96"/>
        <v/>
      </c>
      <c r="AZ49" s="15" t="str">
        <f t="shared" si="28"/>
        <v/>
      </c>
      <c r="BA49" s="15" t="str">
        <f t="shared" si="72"/>
        <v/>
      </c>
      <c r="BB49" s="15" t="str">
        <f t="shared" si="72"/>
        <v/>
      </c>
      <c r="BC49" s="15" t="str">
        <f t="shared" si="77"/>
        <v/>
      </c>
      <c r="BD49" s="15" t="str">
        <f t="shared" si="78"/>
        <v/>
      </c>
      <c r="BE49" s="15" t="str">
        <f t="shared" si="79"/>
        <v/>
      </c>
      <c r="BF49" s="15" t="str">
        <f t="shared" si="80"/>
        <v/>
      </c>
      <c r="BG49" s="15" t="str">
        <f t="shared" si="81"/>
        <v/>
      </c>
      <c r="BH49" s="15" t="str">
        <f t="shared" si="29"/>
        <v/>
      </c>
      <c r="BI49" s="15" t="str">
        <f t="shared" si="30"/>
        <v/>
      </c>
      <c r="BJ49" s="15" t="str">
        <f t="shared" si="31"/>
        <v/>
      </c>
      <c r="BK49" s="15" t="str">
        <f t="shared" si="82"/>
        <v/>
      </c>
      <c r="BL49" s="15" t="str">
        <f t="shared" si="83"/>
        <v/>
      </c>
      <c r="BM49" s="15" t="str">
        <f t="shared" si="32"/>
        <v/>
      </c>
      <c r="BN49" s="15" t="str">
        <f t="shared" si="84"/>
        <v/>
      </c>
      <c r="BO49" s="15" t="str">
        <f t="shared" si="33"/>
        <v/>
      </c>
      <c r="BP49" s="15" t="str">
        <f t="shared" si="34"/>
        <v/>
      </c>
      <c r="BQ49" s="15" t="str">
        <f t="shared" si="85"/>
        <v/>
      </c>
      <c r="BR49" s="15" t="str">
        <f t="shared" si="35"/>
        <v/>
      </c>
      <c r="BS49" s="15" t="str">
        <f t="shared" si="36"/>
        <v/>
      </c>
      <c r="BT49" s="15" t="str">
        <f t="shared" si="86"/>
        <v/>
      </c>
      <c r="BU49" s="15" t="str">
        <f t="shared" si="37"/>
        <v/>
      </c>
      <c r="BV49" s="15" t="str">
        <f t="shared" si="38"/>
        <v/>
      </c>
      <c r="BW49" s="15" t="str">
        <f t="shared" si="87"/>
        <v/>
      </c>
      <c r="BX49" s="15" t="str">
        <f t="shared" si="39"/>
        <v/>
      </c>
      <c r="BY49" s="15" t="str">
        <f t="shared" si="40"/>
        <v/>
      </c>
      <c r="BZ49" s="15" t="str">
        <f t="shared" si="88"/>
        <v/>
      </c>
      <c r="CA49" s="15" t="str">
        <f t="shared" si="41"/>
        <v/>
      </c>
      <c r="CB49" s="15" t="str">
        <f t="shared" si="42"/>
        <v/>
      </c>
      <c r="CC49" s="15" t="str">
        <f t="shared" si="89"/>
        <v/>
      </c>
      <c r="CD49" s="15" t="str">
        <f t="shared" si="43"/>
        <v/>
      </c>
      <c r="CE49" s="15" t="str">
        <f t="shared" si="44"/>
        <v/>
      </c>
      <c r="CF49" s="15" t="str">
        <f t="shared" si="90"/>
        <v/>
      </c>
      <c r="CG49" s="15" t="str">
        <f t="shared" si="45"/>
        <v/>
      </c>
      <c r="CH49" s="15" t="str">
        <f t="shared" si="46"/>
        <v/>
      </c>
      <c r="CI49" s="15" t="str">
        <f t="shared" si="47"/>
        <v/>
      </c>
      <c r="CJ49" s="16" t="b">
        <f t="shared" si="48"/>
        <v>0</v>
      </c>
      <c r="CK49" s="16" t="b">
        <f t="shared" si="49"/>
        <v>0</v>
      </c>
      <c r="CL49" s="16" t="b">
        <f t="shared" si="50"/>
        <v>0</v>
      </c>
      <c r="CM49" s="16" t="b">
        <f t="shared" si="51"/>
        <v>0</v>
      </c>
      <c r="CN49" s="16" t="b">
        <f t="shared" si="52"/>
        <v>0</v>
      </c>
      <c r="CO49" s="16" t="b">
        <f t="shared" si="53"/>
        <v>0</v>
      </c>
      <c r="CP49" s="16" t="b">
        <f t="shared" si="54"/>
        <v>0</v>
      </c>
      <c r="CQ49" s="16" t="b">
        <f t="shared" si="55"/>
        <v>0</v>
      </c>
      <c r="CR49" s="16" t="b">
        <f t="shared" si="56"/>
        <v>0</v>
      </c>
      <c r="CS49" s="16" t="b">
        <f t="shared" si="57"/>
        <v>0</v>
      </c>
      <c r="CT49" s="16" t="b">
        <f t="shared" si="58"/>
        <v>0</v>
      </c>
      <c r="CU49" s="16" t="b">
        <f t="shared" si="59"/>
        <v>0</v>
      </c>
      <c r="CV49" s="16" t="b">
        <f t="shared" si="60"/>
        <v>0</v>
      </c>
      <c r="CW49" s="16" t="b">
        <f t="shared" si="61"/>
        <v>0</v>
      </c>
      <c r="CX49" s="16" t="b">
        <f t="shared" si="62"/>
        <v>0</v>
      </c>
      <c r="CY49" s="16" t="b">
        <f t="shared" si="63"/>
        <v>0</v>
      </c>
      <c r="CZ49" s="16" t="b">
        <f t="shared" si="64"/>
        <v>0</v>
      </c>
      <c r="DA49" s="16" t="b">
        <f t="shared" si="65"/>
        <v>0</v>
      </c>
      <c r="DB49" s="16" t="b">
        <f t="shared" si="66"/>
        <v>0</v>
      </c>
      <c r="DC49" s="16" t="b">
        <f t="shared" si="67"/>
        <v>0</v>
      </c>
      <c r="DD49" s="16" t="b">
        <f t="shared" si="68"/>
        <v>0</v>
      </c>
      <c r="DE49" s="16" t="b">
        <f t="shared" si="69"/>
        <v>0</v>
      </c>
      <c r="DF49" s="16" t="b">
        <f t="shared" si="70"/>
        <v>0</v>
      </c>
      <c r="DG49" s="16" t="b">
        <f t="shared" si="71"/>
        <v>0</v>
      </c>
      <c r="DI49" s="39"/>
      <c r="DJ49" s="39"/>
      <c r="DK49" s="39"/>
      <c r="DL49" s="53" t="str">
        <f t="shared" si="91"/>
        <v/>
      </c>
      <c r="DM49" s="53" t="str">
        <f t="shared" si="92"/>
        <v/>
      </c>
      <c r="DN49" s="53" t="str">
        <f t="shared" si="93"/>
        <v/>
      </c>
      <c r="DO49" s="53" t="str">
        <f t="shared" si="94"/>
        <v/>
      </c>
      <c r="DP49" s="53" t="str">
        <f t="shared" si="95"/>
        <v/>
      </c>
      <c r="DQ49" s="53" t="str">
        <f>IF(ISBLANK($D49),"",CHOOSE($D49,Certification!$C$32,Certification!$C$48,Certification!$C$64,Certification!$C$80,Certification!$C$96))</f>
        <v/>
      </c>
      <c r="DR49" s="53" t="str">
        <f>IF(ISBLANK($D49),"",CHOOSE($D49,Certification!$C$33,Certification!$C$49,Certification!$C$65,Certification!$C$81,Certification!$C$97))</f>
        <v/>
      </c>
      <c r="DS49" s="53" t="str">
        <f>IF(ISBLANK($D49),"",CHOOSE($D49,Certification!$C$34,Certification!$C$50,Certification!$C$66,Certification!$C$82,Certification!$C$98))</f>
        <v/>
      </c>
      <c r="DT49" s="53" t="str">
        <f>IF(ISBLANK($D49),"",CHOOSE($D49,Certification!$C$35,Certification!$C$51,Certification!$C$67,Certification!$C$83,Certification!$C$99))</f>
        <v/>
      </c>
      <c r="DU49" s="53" t="str">
        <f>IF(ISBLANK($D49),"",CHOOSE($D49,Certification!$C$36,Certification!$C$52,Certification!$C$68,Certification!$C$84,Certification!$C$100))</f>
        <v/>
      </c>
      <c r="DV49" s="53" t="str">
        <f>IF(ISBLANK($D49),"",CHOOSE($D49,Certification!$C$37,Certification!$C$53,Certification!$C$69,Certification!$C$85,Certification!$C$101))</f>
        <v/>
      </c>
      <c r="DW49" s="169" t="str">
        <f>IF(ISBLANK($D49),"",CHOOSE($D49,Certification!$G$39,Certification!$G$55,Certification!$G$71,Certification!$G$87,Certification!$G$103))</f>
        <v/>
      </c>
      <c r="DX49" s="169" t="str">
        <f>IF(ISBLANK($D49),"",CHOOSE($D49,Certification!$G$40,Certification!$G$56,Certification!$G$72,Certification!$G$88,Certification!$G$104))</f>
        <v/>
      </c>
      <c r="DY49" s="169" t="str">
        <f>IF(ISBLANK($D49),"",CHOOSE($D49,Certification!$G$41,Certification!$G$57,Certification!$G$73,Certification!$G$89,Certification!$G$105))</f>
        <v/>
      </c>
      <c r="DZ49" s="53" t="str">
        <f>IF(ISBLANK($D49),"",CHOOSE($D49,IF(ISBLANK(Certification!$C$43),"",Certification!$C$43),IF(ISBLANK(Certification!$C$59),"",Certification!$C$59),IF(ISBLANK(Certification!$C$75),"",Certification!$C$75),IF(ISBLANK(Certification!$C$91),"",Certification!$C$91),IF(ISBLANK(Certification!$C$107),"",Certification!$C$107)))</f>
        <v/>
      </c>
      <c r="EA49" s="53" t="str">
        <f>IF(ISBLANK($D49),"",CHOOSE($D49,IF(ISBLANK(Certification!$C$45),"",Certification!$C$45),IF(ISBLANK(Certification!$C$61),"",Certification!$C$61),IF(ISBLANK(Certification!$C$77),"",Certification!$C$77),IF(ISBLANK(Certification!$C$93),"",Certification!$C$93),IF(ISBLANK(Certification!$C$109),"",Certification!$C$109)))</f>
        <v/>
      </c>
      <c r="EC49" s="19" t="s">
        <v>8</v>
      </c>
    </row>
    <row r="50" spans="1:133" s="17" customFormat="1" ht="25.5" x14ac:dyDescent="0.2">
      <c r="A50" s="48">
        <v>40</v>
      </c>
      <c r="B50" s="49" t="str">
        <f t="shared" si="2"/>
        <v/>
      </c>
      <c r="C50" s="186"/>
      <c r="D50" s="26"/>
      <c r="E50" s="189"/>
      <c r="F50" s="189"/>
      <c r="G50" s="189"/>
      <c r="H50" s="189"/>
      <c r="I50" s="189"/>
      <c r="J50" s="27"/>
      <c r="K50" s="27"/>
      <c r="L50" s="27"/>
      <c r="M50" s="27"/>
      <c r="N50" s="43"/>
      <c r="O50" s="27"/>
      <c r="P50" s="43"/>
      <c r="Q50" s="27"/>
      <c r="R50" s="27"/>
      <c r="S50" s="27"/>
      <c r="T50" s="26"/>
      <c r="U50" s="26"/>
      <c r="V50" s="27"/>
      <c r="W50" s="26"/>
      <c r="X50" s="26"/>
      <c r="Y50" s="26"/>
      <c r="Z50" s="26"/>
      <c r="AA50" s="26"/>
      <c r="AB50" s="26"/>
      <c r="AC50" s="26"/>
      <c r="AD50" s="26"/>
      <c r="AE50" s="26"/>
      <c r="AF50" s="26"/>
      <c r="AG50" s="26"/>
      <c r="AH50" s="26"/>
      <c r="AI50" s="26"/>
      <c r="AJ50" s="26"/>
      <c r="AK50" s="26"/>
      <c r="AL50" s="26"/>
      <c r="AM50" s="26"/>
      <c r="AN50" s="26"/>
      <c r="AO50" s="26"/>
      <c r="AP50" s="26"/>
      <c r="AQ50" s="175"/>
      <c r="AR50" s="206"/>
      <c r="AS50" s="180"/>
      <c r="AT50" s="15" t="str">
        <f t="shared" si="73"/>
        <v/>
      </c>
      <c r="AU50" s="15" t="str">
        <f t="shared" si="74"/>
        <v/>
      </c>
      <c r="AV50" s="15" t="str">
        <f t="shared" si="75"/>
        <v/>
      </c>
      <c r="AW50" s="15" t="str">
        <f t="shared" si="76"/>
        <v/>
      </c>
      <c r="AX50" s="15" t="str">
        <f t="shared" si="96"/>
        <v/>
      </c>
      <c r="AY50" s="15" t="str">
        <f t="shared" si="96"/>
        <v/>
      </c>
      <c r="AZ50" s="15" t="str">
        <f t="shared" si="28"/>
        <v/>
      </c>
      <c r="BA50" s="15" t="str">
        <f t="shared" si="72"/>
        <v/>
      </c>
      <c r="BB50" s="15" t="str">
        <f t="shared" si="72"/>
        <v/>
      </c>
      <c r="BC50" s="15" t="str">
        <f t="shared" si="77"/>
        <v/>
      </c>
      <c r="BD50" s="15" t="str">
        <f t="shared" si="78"/>
        <v/>
      </c>
      <c r="BE50" s="15" t="str">
        <f t="shared" si="79"/>
        <v/>
      </c>
      <c r="BF50" s="15" t="str">
        <f t="shared" si="80"/>
        <v/>
      </c>
      <c r="BG50" s="15" t="str">
        <f t="shared" si="81"/>
        <v/>
      </c>
      <c r="BH50" s="15" t="str">
        <f t="shared" si="29"/>
        <v/>
      </c>
      <c r="BI50" s="15" t="str">
        <f t="shared" si="30"/>
        <v/>
      </c>
      <c r="BJ50" s="15" t="str">
        <f t="shared" si="31"/>
        <v/>
      </c>
      <c r="BK50" s="15" t="str">
        <f t="shared" si="82"/>
        <v/>
      </c>
      <c r="BL50" s="15" t="str">
        <f t="shared" si="83"/>
        <v/>
      </c>
      <c r="BM50" s="15" t="str">
        <f t="shared" si="32"/>
        <v/>
      </c>
      <c r="BN50" s="15" t="str">
        <f t="shared" si="84"/>
        <v/>
      </c>
      <c r="BO50" s="15" t="str">
        <f t="shared" si="33"/>
        <v/>
      </c>
      <c r="BP50" s="15" t="str">
        <f t="shared" si="34"/>
        <v/>
      </c>
      <c r="BQ50" s="15" t="str">
        <f t="shared" si="85"/>
        <v/>
      </c>
      <c r="BR50" s="15" t="str">
        <f t="shared" si="35"/>
        <v/>
      </c>
      <c r="BS50" s="15" t="str">
        <f t="shared" si="36"/>
        <v/>
      </c>
      <c r="BT50" s="15" t="str">
        <f t="shared" si="86"/>
        <v/>
      </c>
      <c r="BU50" s="15" t="str">
        <f t="shared" si="37"/>
        <v/>
      </c>
      <c r="BV50" s="15" t="str">
        <f t="shared" si="38"/>
        <v/>
      </c>
      <c r="BW50" s="15" t="str">
        <f t="shared" si="87"/>
        <v/>
      </c>
      <c r="BX50" s="15" t="str">
        <f t="shared" si="39"/>
        <v/>
      </c>
      <c r="BY50" s="15" t="str">
        <f t="shared" si="40"/>
        <v/>
      </c>
      <c r="BZ50" s="15" t="str">
        <f t="shared" si="88"/>
        <v/>
      </c>
      <c r="CA50" s="15" t="str">
        <f t="shared" si="41"/>
        <v/>
      </c>
      <c r="CB50" s="15" t="str">
        <f t="shared" si="42"/>
        <v/>
      </c>
      <c r="CC50" s="15" t="str">
        <f t="shared" si="89"/>
        <v/>
      </c>
      <c r="CD50" s="15" t="str">
        <f t="shared" si="43"/>
        <v/>
      </c>
      <c r="CE50" s="15" t="str">
        <f t="shared" si="44"/>
        <v/>
      </c>
      <c r="CF50" s="15" t="str">
        <f t="shared" si="90"/>
        <v/>
      </c>
      <c r="CG50" s="15" t="str">
        <f t="shared" si="45"/>
        <v/>
      </c>
      <c r="CH50" s="15" t="str">
        <f t="shared" si="46"/>
        <v/>
      </c>
      <c r="CI50" s="15" t="str">
        <f t="shared" si="47"/>
        <v/>
      </c>
      <c r="CJ50" s="16" t="b">
        <f t="shared" si="48"/>
        <v>0</v>
      </c>
      <c r="CK50" s="16" t="b">
        <f t="shared" si="49"/>
        <v>0</v>
      </c>
      <c r="CL50" s="16" t="b">
        <f t="shared" si="50"/>
        <v>0</v>
      </c>
      <c r="CM50" s="16" t="b">
        <f t="shared" si="51"/>
        <v>0</v>
      </c>
      <c r="CN50" s="16" t="b">
        <f t="shared" si="52"/>
        <v>0</v>
      </c>
      <c r="CO50" s="16" t="b">
        <f t="shared" si="53"/>
        <v>0</v>
      </c>
      <c r="CP50" s="16" t="b">
        <f t="shared" si="54"/>
        <v>0</v>
      </c>
      <c r="CQ50" s="16" t="b">
        <f t="shared" si="55"/>
        <v>0</v>
      </c>
      <c r="CR50" s="16" t="b">
        <f t="shared" si="56"/>
        <v>0</v>
      </c>
      <c r="CS50" s="16" t="b">
        <f t="shared" si="57"/>
        <v>0</v>
      </c>
      <c r="CT50" s="16" t="b">
        <f t="shared" si="58"/>
        <v>0</v>
      </c>
      <c r="CU50" s="16" t="b">
        <f t="shared" si="59"/>
        <v>0</v>
      </c>
      <c r="CV50" s="16" t="b">
        <f t="shared" si="60"/>
        <v>0</v>
      </c>
      <c r="CW50" s="16" t="b">
        <f t="shared" si="61"/>
        <v>0</v>
      </c>
      <c r="CX50" s="16" t="b">
        <f t="shared" si="62"/>
        <v>0</v>
      </c>
      <c r="CY50" s="16" t="b">
        <f t="shared" si="63"/>
        <v>0</v>
      </c>
      <c r="CZ50" s="16" t="b">
        <f t="shared" si="64"/>
        <v>0</v>
      </c>
      <c r="DA50" s="16" t="b">
        <f t="shared" si="65"/>
        <v>0</v>
      </c>
      <c r="DB50" s="16" t="b">
        <f t="shared" si="66"/>
        <v>0</v>
      </c>
      <c r="DC50" s="16" t="b">
        <f t="shared" si="67"/>
        <v>0</v>
      </c>
      <c r="DD50" s="16" t="b">
        <f t="shared" si="68"/>
        <v>0</v>
      </c>
      <c r="DE50" s="16" t="b">
        <f t="shared" si="69"/>
        <v>0</v>
      </c>
      <c r="DF50" s="16" t="b">
        <f t="shared" si="70"/>
        <v>0</v>
      </c>
      <c r="DG50" s="16" t="b">
        <f t="shared" si="71"/>
        <v>0</v>
      </c>
      <c r="DI50" s="39"/>
      <c r="DJ50" s="39"/>
      <c r="DK50" s="39"/>
      <c r="DL50" s="53" t="str">
        <f t="shared" si="91"/>
        <v/>
      </c>
      <c r="DM50" s="53" t="str">
        <f t="shared" si="92"/>
        <v/>
      </c>
      <c r="DN50" s="53" t="str">
        <f t="shared" si="93"/>
        <v/>
      </c>
      <c r="DO50" s="53" t="str">
        <f t="shared" si="94"/>
        <v/>
      </c>
      <c r="DP50" s="53" t="str">
        <f t="shared" si="95"/>
        <v/>
      </c>
      <c r="DQ50" s="53" t="str">
        <f>IF(ISBLANK($D50),"",CHOOSE($D50,Certification!$C$32,Certification!$C$48,Certification!$C$64,Certification!$C$80,Certification!$C$96))</f>
        <v/>
      </c>
      <c r="DR50" s="53" t="str">
        <f>IF(ISBLANK($D50),"",CHOOSE($D50,Certification!$C$33,Certification!$C$49,Certification!$C$65,Certification!$C$81,Certification!$C$97))</f>
        <v/>
      </c>
      <c r="DS50" s="53" t="str">
        <f>IF(ISBLANK($D50),"",CHOOSE($D50,Certification!$C$34,Certification!$C$50,Certification!$C$66,Certification!$C$82,Certification!$C$98))</f>
        <v/>
      </c>
      <c r="DT50" s="53" t="str">
        <f>IF(ISBLANK($D50),"",CHOOSE($D50,Certification!$C$35,Certification!$C$51,Certification!$C$67,Certification!$C$83,Certification!$C$99))</f>
        <v/>
      </c>
      <c r="DU50" s="53" t="str">
        <f>IF(ISBLANK($D50),"",CHOOSE($D50,Certification!$C$36,Certification!$C$52,Certification!$C$68,Certification!$C$84,Certification!$C$100))</f>
        <v/>
      </c>
      <c r="DV50" s="53" t="str">
        <f>IF(ISBLANK($D50),"",CHOOSE($D50,Certification!$C$37,Certification!$C$53,Certification!$C$69,Certification!$C$85,Certification!$C$101))</f>
        <v/>
      </c>
      <c r="DW50" s="169" t="str">
        <f>IF(ISBLANK($D50),"",CHOOSE($D50,Certification!$G$39,Certification!$G$55,Certification!$G$71,Certification!$G$87,Certification!$G$103))</f>
        <v/>
      </c>
      <c r="DX50" s="169" t="str">
        <f>IF(ISBLANK($D50),"",CHOOSE($D50,Certification!$G$40,Certification!$G$56,Certification!$G$72,Certification!$G$88,Certification!$G$104))</f>
        <v/>
      </c>
      <c r="DY50" s="169" t="str">
        <f>IF(ISBLANK($D50),"",CHOOSE($D50,Certification!$G$41,Certification!$G$57,Certification!$G$73,Certification!$G$89,Certification!$G$105))</f>
        <v/>
      </c>
      <c r="DZ50" s="53" t="str">
        <f>IF(ISBLANK($D50),"",CHOOSE($D50,IF(ISBLANK(Certification!$C$43),"",Certification!$C$43),IF(ISBLANK(Certification!$C$59),"",Certification!$C$59),IF(ISBLANK(Certification!$C$75),"",Certification!$C$75),IF(ISBLANK(Certification!$C$91),"",Certification!$C$91),IF(ISBLANK(Certification!$C$107),"",Certification!$C$107)))</f>
        <v/>
      </c>
      <c r="EA50" s="53" t="str">
        <f>IF(ISBLANK($D50),"",CHOOSE($D50,IF(ISBLANK(Certification!$C$45),"",Certification!$C$45),IF(ISBLANK(Certification!$C$61),"",Certification!$C$61),IF(ISBLANK(Certification!$C$77),"",Certification!$C$77),IF(ISBLANK(Certification!$C$93),"",Certification!$C$93),IF(ISBLANK(Certification!$C$109),"",Certification!$C$109)))</f>
        <v/>
      </c>
      <c r="EC50" s="19" t="s">
        <v>8</v>
      </c>
    </row>
    <row r="51" spans="1:133" s="17" customFormat="1" ht="25.5" x14ac:dyDescent="0.2">
      <c r="A51" s="48">
        <v>41</v>
      </c>
      <c r="B51" s="49" t="str">
        <f t="shared" si="2"/>
        <v/>
      </c>
      <c r="C51" s="186"/>
      <c r="D51" s="26"/>
      <c r="E51" s="189"/>
      <c r="F51" s="189"/>
      <c r="G51" s="189"/>
      <c r="H51" s="189"/>
      <c r="I51" s="189"/>
      <c r="J51" s="27"/>
      <c r="K51" s="27"/>
      <c r="L51" s="27"/>
      <c r="M51" s="27"/>
      <c r="N51" s="43"/>
      <c r="O51" s="27"/>
      <c r="P51" s="43"/>
      <c r="Q51" s="27"/>
      <c r="R51" s="27"/>
      <c r="S51" s="27"/>
      <c r="T51" s="26"/>
      <c r="U51" s="26"/>
      <c r="V51" s="27"/>
      <c r="W51" s="26"/>
      <c r="X51" s="26"/>
      <c r="Y51" s="26"/>
      <c r="Z51" s="26"/>
      <c r="AA51" s="26"/>
      <c r="AB51" s="26"/>
      <c r="AC51" s="26"/>
      <c r="AD51" s="26"/>
      <c r="AE51" s="26"/>
      <c r="AF51" s="26"/>
      <c r="AG51" s="26"/>
      <c r="AH51" s="26"/>
      <c r="AI51" s="26"/>
      <c r="AJ51" s="26"/>
      <c r="AK51" s="26"/>
      <c r="AL51" s="26"/>
      <c r="AM51" s="26"/>
      <c r="AN51" s="26"/>
      <c r="AO51" s="26"/>
      <c r="AP51" s="26"/>
      <c r="AQ51" s="175"/>
      <c r="AR51" s="206"/>
      <c r="AS51" s="180"/>
      <c r="AT51" s="15" t="str">
        <f t="shared" si="73"/>
        <v/>
      </c>
      <c r="AU51" s="15" t="str">
        <f t="shared" si="74"/>
        <v/>
      </c>
      <c r="AV51" s="15" t="str">
        <f t="shared" si="75"/>
        <v/>
      </c>
      <c r="AW51" s="15" t="str">
        <f t="shared" si="76"/>
        <v/>
      </c>
      <c r="AX51" s="15" t="str">
        <f t="shared" si="96"/>
        <v/>
      </c>
      <c r="AY51" s="15" t="str">
        <f t="shared" si="96"/>
        <v/>
      </c>
      <c r="AZ51" s="15" t="str">
        <f t="shared" si="28"/>
        <v/>
      </c>
      <c r="BA51" s="15" t="str">
        <f t="shared" ref="BA51:BB70" si="97">IF(COUNTA($C51:$AR51)=0,"","ok")</f>
        <v/>
      </c>
      <c r="BB51" s="15" t="str">
        <f t="shared" si="97"/>
        <v/>
      </c>
      <c r="BC51" s="15" t="str">
        <f t="shared" si="77"/>
        <v/>
      </c>
      <c r="BD51" s="15" t="str">
        <f t="shared" si="78"/>
        <v/>
      </c>
      <c r="BE51" s="15" t="str">
        <f t="shared" si="79"/>
        <v/>
      </c>
      <c r="BF51" s="15" t="str">
        <f t="shared" si="80"/>
        <v/>
      </c>
      <c r="BG51" s="15" t="str">
        <f t="shared" si="81"/>
        <v/>
      </c>
      <c r="BH51" s="15" t="str">
        <f t="shared" si="29"/>
        <v/>
      </c>
      <c r="BI51" s="15" t="str">
        <f t="shared" si="30"/>
        <v/>
      </c>
      <c r="BJ51" s="15" t="str">
        <f t="shared" si="31"/>
        <v/>
      </c>
      <c r="BK51" s="15" t="str">
        <f t="shared" si="82"/>
        <v/>
      </c>
      <c r="BL51" s="15" t="str">
        <f t="shared" si="83"/>
        <v/>
      </c>
      <c r="BM51" s="15" t="str">
        <f t="shared" si="32"/>
        <v/>
      </c>
      <c r="BN51" s="15" t="str">
        <f t="shared" si="84"/>
        <v/>
      </c>
      <c r="BO51" s="15" t="str">
        <f t="shared" si="33"/>
        <v/>
      </c>
      <c r="BP51" s="15" t="str">
        <f t="shared" si="34"/>
        <v/>
      </c>
      <c r="BQ51" s="15" t="str">
        <f t="shared" si="85"/>
        <v/>
      </c>
      <c r="BR51" s="15" t="str">
        <f t="shared" si="35"/>
        <v/>
      </c>
      <c r="BS51" s="15" t="str">
        <f t="shared" si="36"/>
        <v/>
      </c>
      <c r="BT51" s="15" t="str">
        <f t="shared" si="86"/>
        <v/>
      </c>
      <c r="BU51" s="15" t="str">
        <f t="shared" si="37"/>
        <v/>
      </c>
      <c r="BV51" s="15" t="str">
        <f t="shared" si="38"/>
        <v/>
      </c>
      <c r="BW51" s="15" t="str">
        <f t="shared" si="87"/>
        <v/>
      </c>
      <c r="BX51" s="15" t="str">
        <f t="shared" si="39"/>
        <v/>
      </c>
      <c r="BY51" s="15" t="str">
        <f t="shared" si="40"/>
        <v/>
      </c>
      <c r="BZ51" s="15" t="str">
        <f t="shared" si="88"/>
        <v/>
      </c>
      <c r="CA51" s="15" t="str">
        <f t="shared" si="41"/>
        <v/>
      </c>
      <c r="CB51" s="15" t="str">
        <f t="shared" si="42"/>
        <v/>
      </c>
      <c r="CC51" s="15" t="str">
        <f t="shared" si="89"/>
        <v/>
      </c>
      <c r="CD51" s="15" t="str">
        <f t="shared" si="43"/>
        <v/>
      </c>
      <c r="CE51" s="15" t="str">
        <f t="shared" si="44"/>
        <v/>
      </c>
      <c r="CF51" s="15" t="str">
        <f t="shared" si="90"/>
        <v/>
      </c>
      <c r="CG51" s="15" t="str">
        <f t="shared" si="45"/>
        <v/>
      </c>
      <c r="CH51" s="15" t="str">
        <f t="shared" si="46"/>
        <v/>
      </c>
      <c r="CI51" s="15" t="str">
        <f t="shared" si="47"/>
        <v/>
      </c>
      <c r="CJ51" s="16" t="b">
        <f t="shared" si="48"/>
        <v>0</v>
      </c>
      <c r="CK51" s="16" t="b">
        <f t="shared" si="49"/>
        <v>0</v>
      </c>
      <c r="CL51" s="16" t="b">
        <f t="shared" si="50"/>
        <v>0</v>
      </c>
      <c r="CM51" s="16" t="b">
        <f t="shared" si="51"/>
        <v>0</v>
      </c>
      <c r="CN51" s="16" t="b">
        <f t="shared" si="52"/>
        <v>0</v>
      </c>
      <c r="CO51" s="16" t="b">
        <f t="shared" si="53"/>
        <v>0</v>
      </c>
      <c r="CP51" s="16" t="b">
        <f t="shared" si="54"/>
        <v>0</v>
      </c>
      <c r="CQ51" s="16" t="b">
        <f t="shared" si="55"/>
        <v>0</v>
      </c>
      <c r="CR51" s="16" t="b">
        <f t="shared" si="56"/>
        <v>0</v>
      </c>
      <c r="CS51" s="16" t="b">
        <f t="shared" si="57"/>
        <v>0</v>
      </c>
      <c r="CT51" s="16" t="b">
        <f t="shared" si="58"/>
        <v>0</v>
      </c>
      <c r="CU51" s="16" t="b">
        <f t="shared" si="59"/>
        <v>0</v>
      </c>
      <c r="CV51" s="16" t="b">
        <f t="shared" si="60"/>
        <v>0</v>
      </c>
      <c r="CW51" s="16" t="b">
        <f t="shared" si="61"/>
        <v>0</v>
      </c>
      <c r="CX51" s="16" t="b">
        <f t="shared" si="62"/>
        <v>0</v>
      </c>
      <c r="CY51" s="16" t="b">
        <f t="shared" si="63"/>
        <v>0</v>
      </c>
      <c r="CZ51" s="16" t="b">
        <f t="shared" si="64"/>
        <v>0</v>
      </c>
      <c r="DA51" s="16" t="b">
        <f t="shared" si="65"/>
        <v>0</v>
      </c>
      <c r="DB51" s="16" t="b">
        <f t="shared" si="66"/>
        <v>0</v>
      </c>
      <c r="DC51" s="16" t="b">
        <f t="shared" si="67"/>
        <v>0</v>
      </c>
      <c r="DD51" s="16" t="b">
        <f t="shared" si="68"/>
        <v>0</v>
      </c>
      <c r="DE51" s="16" t="b">
        <f t="shared" si="69"/>
        <v>0</v>
      </c>
      <c r="DF51" s="16" t="b">
        <f t="shared" si="70"/>
        <v>0</v>
      </c>
      <c r="DG51" s="16" t="b">
        <f t="shared" si="71"/>
        <v>0</v>
      </c>
      <c r="DI51" s="39"/>
      <c r="DJ51" s="39"/>
      <c r="DK51" s="39"/>
      <c r="DL51" s="53" t="str">
        <f t="shared" si="91"/>
        <v/>
      </c>
      <c r="DM51" s="53" t="str">
        <f t="shared" si="92"/>
        <v/>
      </c>
      <c r="DN51" s="53" t="str">
        <f t="shared" si="93"/>
        <v/>
      </c>
      <c r="DO51" s="53" t="str">
        <f t="shared" si="94"/>
        <v/>
      </c>
      <c r="DP51" s="53" t="str">
        <f t="shared" si="95"/>
        <v/>
      </c>
      <c r="DQ51" s="53" t="str">
        <f>IF(ISBLANK($D51),"",CHOOSE($D51,Certification!$C$32,Certification!$C$48,Certification!$C$64,Certification!$C$80,Certification!$C$96))</f>
        <v/>
      </c>
      <c r="DR51" s="53" t="str">
        <f>IF(ISBLANK($D51),"",CHOOSE($D51,Certification!$C$33,Certification!$C$49,Certification!$C$65,Certification!$C$81,Certification!$C$97))</f>
        <v/>
      </c>
      <c r="DS51" s="53" t="str">
        <f>IF(ISBLANK($D51),"",CHOOSE($D51,Certification!$C$34,Certification!$C$50,Certification!$C$66,Certification!$C$82,Certification!$C$98))</f>
        <v/>
      </c>
      <c r="DT51" s="53" t="str">
        <f>IF(ISBLANK($D51),"",CHOOSE($D51,Certification!$C$35,Certification!$C$51,Certification!$C$67,Certification!$C$83,Certification!$C$99))</f>
        <v/>
      </c>
      <c r="DU51" s="53" t="str">
        <f>IF(ISBLANK($D51),"",CHOOSE($D51,Certification!$C$36,Certification!$C$52,Certification!$C$68,Certification!$C$84,Certification!$C$100))</f>
        <v/>
      </c>
      <c r="DV51" s="53" t="str">
        <f>IF(ISBLANK($D51),"",CHOOSE($D51,Certification!$C$37,Certification!$C$53,Certification!$C$69,Certification!$C$85,Certification!$C$101))</f>
        <v/>
      </c>
      <c r="DW51" s="169" t="str">
        <f>IF(ISBLANK($D51),"",CHOOSE($D51,Certification!$G$39,Certification!$G$55,Certification!$G$71,Certification!$G$87,Certification!$G$103))</f>
        <v/>
      </c>
      <c r="DX51" s="169" t="str">
        <f>IF(ISBLANK($D51),"",CHOOSE($D51,Certification!$G$40,Certification!$G$56,Certification!$G$72,Certification!$G$88,Certification!$G$104))</f>
        <v/>
      </c>
      <c r="DY51" s="169" t="str">
        <f>IF(ISBLANK($D51),"",CHOOSE($D51,Certification!$G$41,Certification!$G$57,Certification!$G$73,Certification!$G$89,Certification!$G$105))</f>
        <v/>
      </c>
      <c r="DZ51" s="53" t="str">
        <f>IF(ISBLANK($D51),"",CHOOSE($D51,IF(ISBLANK(Certification!$C$43),"",Certification!$C$43),IF(ISBLANK(Certification!$C$59),"",Certification!$C$59),IF(ISBLANK(Certification!$C$75),"",Certification!$C$75),IF(ISBLANK(Certification!$C$91),"",Certification!$C$91),IF(ISBLANK(Certification!$C$107),"",Certification!$C$107)))</f>
        <v/>
      </c>
      <c r="EA51" s="53" t="str">
        <f>IF(ISBLANK($D51),"",CHOOSE($D51,IF(ISBLANK(Certification!$C$45),"",Certification!$C$45),IF(ISBLANK(Certification!$C$61),"",Certification!$C$61),IF(ISBLANK(Certification!$C$77),"",Certification!$C$77),IF(ISBLANK(Certification!$C$93),"",Certification!$C$93),IF(ISBLANK(Certification!$C$109),"",Certification!$C$109)))</f>
        <v/>
      </c>
      <c r="EC51" s="19" t="s">
        <v>8</v>
      </c>
    </row>
    <row r="52" spans="1:133" s="17" customFormat="1" ht="25.5" x14ac:dyDescent="0.2">
      <c r="A52" s="48">
        <v>42</v>
      </c>
      <c r="B52" s="49" t="str">
        <f t="shared" si="2"/>
        <v/>
      </c>
      <c r="C52" s="186"/>
      <c r="D52" s="26"/>
      <c r="E52" s="189"/>
      <c r="F52" s="189"/>
      <c r="G52" s="189"/>
      <c r="H52" s="189"/>
      <c r="I52" s="189"/>
      <c r="J52" s="27"/>
      <c r="K52" s="27"/>
      <c r="L52" s="27"/>
      <c r="M52" s="27"/>
      <c r="N52" s="43"/>
      <c r="O52" s="27"/>
      <c r="P52" s="43"/>
      <c r="Q52" s="27"/>
      <c r="R52" s="27"/>
      <c r="S52" s="27"/>
      <c r="T52" s="26"/>
      <c r="U52" s="26"/>
      <c r="V52" s="27"/>
      <c r="W52" s="26"/>
      <c r="X52" s="26"/>
      <c r="Y52" s="26"/>
      <c r="Z52" s="26"/>
      <c r="AA52" s="26"/>
      <c r="AB52" s="26"/>
      <c r="AC52" s="26"/>
      <c r="AD52" s="26"/>
      <c r="AE52" s="26"/>
      <c r="AF52" s="26"/>
      <c r="AG52" s="26"/>
      <c r="AH52" s="26"/>
      <c r="AI52" s="26"/>
      <c r="AJ52" s="26"/>
      <c r="AK52" s="26"/>
      <c r="AL52" s="26"/>
      <c r="AM52" s="26"/>
      <c r="AN52" s="26"/>
      <c r="AO52" s="26"/>
      <c r="AP52" s="26"/>
      <c r="AQ52" s="175"/>
      <c r="AR52" s="206"/>
      <c r="AS52" s="180"/>
      <c r="AT52" s="15" t="str">
        <f t="shared" si="73"/>
        <v/>
      </c>
      <c r="AU52" s="15" t="str">
        <f t="shared" si="74"/>
        <v/>
      </c>
      <c r="AV52" s="15" t="str">
        <f t="shared" si="75"/>
        <v/>
      </c>
      <c r="AW52" s="15" t="str">
        <f t="shared" si="76"/>
        <v/>
      </c>
      <c r="AX52" s="15" t="str">
        <f t="shared" si="96"/>
        <v/>
      </c>
      <c r="AY52" s="15" t="str">
        <f t="shared" si="96"/>
        <v/>
      </c>
      <c r="AZ52" s="15" t="str">
        <f t="shared" si="28"/>
        <v/>
      </c>
      <c r="BA52" s="15" t="str">
        <f t="shared" si="97"/>
        <v/>
      </c>
      <c r="BB52" s="15" t="str">
        <f t="shared" si="97"/>
        <v/>
      </c>
      <c r="BC52" s="15" t="str">
        <f t="shared" si="77"/>
        <v/>
      </c>
      <c r="BD52" s="15" t="str">
        <f t="shared" si="78"/>
        <v/>
      </c>
      <c r="BE52" s="15" t="str">
        <f t="shared" si="79"/>
        <v/>
      </c>
      <c r="BF52" s="15" t="str">
        <f t="shared" si="80"/>
        <v/>
      </c>
      <c r="BG52" s="15" t="str">
        <f t="shared" si="81"/>
        <v/>
      </c>
      <c r="BH52" s="15" t="str">
        <f t="shared" si="29"/>
        <v/>
      </c>
      <c r="BI52" s="15" t="str">
        <f t="shared" si="30"/>
        <v/>
      </c>
      <c r="BJ52" s="15" t="str">
        <f t="shared" si="31"/>
        <v/>
      </c>
      <c r="BK52" s="15" t="str">
        <f t="shared" si="82"/>
        <v/>
      </c>
      <c r="BL52" s="15" t="str">
        <f t="shared" si="83"/>
        <v/>
      </c>
      <c r="BM52" s="15" t="str">
        <f t="shared" si="32"/>
        <v/>
      </c>
      <c r="BN52" s="15" t="str">
        <f t="shared" si="84"/>
        <v/>
      </c>
      <c r="BO52" s="15" t="str">
        <f t="shared" si="33"/>
        <v/>
      </c>
      <c r="BP52" s="15" t="str">
        <f t="shared" si="34"/>
        <v/>
      </c>
      <c r="BQ52" s="15" t="str">
        <f t="shared" si="85"/>
        <v/>
      </c>
      <c r="BR52" s="15" t="str">
        <f t="shared" si="35"/>
        <v/>
      </c>
      <c r="BS52" s="15" t="str">
        <f t="shared" si="36"/>
        <v/>
      </c>
      <c r="BT52" s="15" t="str">
        <f t="shared" si="86"/>
        <v/>
      </c>
      <c r="BU52" s="15" t="str">
        <f t="shared" si="37"/>
        <v/>
      </c>
      <c r="BV52" s="15" t="str">
        <f t="shared" si="38"/>
        <v/>
      </c>
      <c r="BW52" s="15" t="str">
        <f t="shared" si="87"/>
        <v/>
      </c>
      <c r="BX52" s="15" t="str">
        <f t="shared" si="39"/>
        <v/>
      </c>
      <c r="BY52" s="15" t="str">
        <f t="shared" si="40"/>
        <v/>
      </c>
      <c r="BZ52" s="15" t="str">
        <f t="shared" si="88"/>
        <v/>
      </c>
      <c r="CA52" s="15" t="str">
        <f t="shared" si="41"/>
        <v/>
      </c>
      <c r="CB52" s="15" t="str">
        <f t="shared" si="42"/>
        <v/>
      </c>
      <c r="CC52" s="15" t="str">
        <f t="shared" si="89"/>
        <v/>
      </c>
      <c r="CD52" s="15" t="str">
        <f t="shared" si="43"/>
        <v/>
      </c>
      <c r="CE52" s="15" t="str">
        <f t="shared" si="44"/>
        <v/>
      </c>
      <c r="CF52" s="15" t="str">
        <f t="shared" si="90"/>
        <v/>
      </c>
      <c r="CG52" s="15" t="str">
        <f t="shared" si="45"/>
        <v/>
      </c>
      <c r="CH52" s="15" t="str">
        <f t="shared" si="46"/>
        <v/>
      </c>
      <c r="CI52" s="15" t="str">
        <f t="shared" si="47"/>
        <v/>
      </c>
      <c r="CJ52" s="16" t="b">
        <f t="shared" si="48"/>
        <v>0</v>
      </c>
      <c r="CK52" s="16" t="b">
        <f t="shared" si="49"/>
        <v>0</v>
      </c>
      <c r="CL52" s="16" t="b">
        <f t="shared" si="50"/>
        <v>0</v>
      </c>
      <c r="CM52" s="16" t="b">
        <f t="shared" si="51"/>
        <v>0</v>
      </c>
      <c r="CN52" s="16" t="b">
        <f t="shared" si="52"/>
        <v>0</v>
      </c>
      <c r="CO52" s="16" t="b">
        <f t="shared" si="53"/>
        <v>0</v>
      </c>
      <c r="CP52" s="16" t="b">
        <f t="shared" si="54"/>
        <v>0</v>
      </c>
      <c r="CQ52" s="16" t="b">
        <f t="shared" si="55"/>
        <v>0</v>
      </c>
      <c r="CR52" s="16" t="b">
        <f t="shared" si="56"/>
        <v>0</v>
      </c>
      <c r="CS52" s="16" t="b">
        <f t="shared" si="57"/>
        <v>0</v>
      </c>
      <c r="CT52" s="16" t="b">
        <f t="shared" si="58"/>
        <v>0</v>
      </c>
      <c r="CU52" s="16" t="b">
        <f t="shared" si="59"/>
        <v>0</v>
      </c>
      <c r="CV52" s="16" t="b">
        <f t="shared" si="60"/>
        <v>0</v>
      </c>
      <c r="CW52" s="16" t="b">
        <f t="shared" si="61"/>
        <v>0</v>
      </c>
      <c r="CX52" s="16" t="b">
        <f t="shared" si="62"/>
        <v>0</v>
      </c>
      <c r="CY52" s="16" t="b">
        <f t="shared" si="63"/>
        <v>0</v>
      </c>
      <c r="CZ52" s="16" t="b">
        <f t="shared" si="64"/>
        <v>0</v>
      </c>
      <c r="DA52" s="16" t="b">
        <f t="shared" si="65"/>
        <v>0</v>
      </c>
      <c r="DB52" s="16" t="b">
        <f t="shared" si="66"/>
        <v>0</v>
      </c>
      <c r="DC52" s="16" t="b">
        <f t="shared" si="67"/>
        <v>0</v>
      </c>
      <c r="DD52" s="16" t="b">
        <f t="shared" si="68"/>
        <v>0</v>
      </c>
      <c r="DE52" s="16" t="b">
        <f t="shared" si="69"/>
        <v>0</v>
      </c>
      <c r="DF52" s="16" t="b">
        <f t="shared" si="70"/>
        <v>0</v>
      </c>
      <c r="DG52" s="16" t="b">
        <f t="shared" si="71"/>
        <v>0</v>
      </c>
      <c r="DI52" s="39"/>
      <c r="DJ52" s="39"/>
      <c r="DK52" s="39"/>
      <c r="DL52" s="53" t="str">
        <f t="shared" si="91"/>
        <v/>
      </c>
      <c r="DM52" s="53" t="str">
        <f t="shared" si="92"/>
        <v/>
      </c>
      <c r="DN52" s="53" t="str">
        <f t="shared" si="93"/>
        <v/>
      </c>
      <c r="DO52" s="53" t="str">
        <f t="shared" si="94"/>
        <v/>
      </c>
      <c r="DP52" s="53" t="str">
        <f t="shared" si="95"/>
        <v/>
      </c>
      <c r="DQ52" s="53" t="str">
        <f>IF(ISBLANK($D52),"",CHOOSE($D52,Certification!$C$32,Certification!$C$48,Certification!$C$64,Certification!$C$80,Certification!$C$96))</f>
        <v/>
      </c>
      <c r="DR52" s="53" t="str">
        <f>IF(ISBLANK($D52),"",CHOOSE($D52,Certification!$C$33,Certification!$C$49,Certification!$C$65,Certification!$C$81,Certification!$C$97))</f>
        <v/>
      </c>
      <c r="DS52" s="53" t="str">
        <f>IF(ISBLANK($D52),"",CHOOSE($D52,Certification!$C$34,Certification!$C$50,Certification!$C$66,Certification!$C$82,Certification!$C$98))</f>
        <v/>
      </c>
      <c r="DT52" s="53" t="str">
        <f>IF(ISBLANK($D52),"",CHOOSE($D52,Certification!$C$35,Certification!$C$51,Certification!$C$67,Certification!$C$83,Certification!$C$99))</f>
        <v/>
      </c>
      <c r="DU52" s="53" t="str">
        <f>IF(ISBLANK($D52),"",CHOOSE($D52,Certification!$C$36,Certification!$C$52,Certification!$C$68,Certification!$C$84,Certification!$C$100))</f>
        <v/>
      </c>
      <c r="DV52" s="53" t="str">
        <f>IF(ISBLANK($D52),"",CHOOSE($D52,Certification!$C$37,Certification!$C$53,Certification!$C$69,Certification!$C$85,Certification!$C$101))</f>
        <v/>
      </c>
      <c r="DW52" s="169" t="str">
        <f>IF(ISBLANK($D52),"",CHOOSE($D52,Certification!$G$39,Certification!$G$55,Certification!$G$71,Certification!$G$87,Certification!$G$103))</f>
        <v/>
      </c>
      <c r="DX52" s="169" t="str">
        <f>IF(ISBLANK($D52),"",CHOOSE($D52,Certification!$G$40,Certification!$G$56,Certification!$G$72,Certification!$G$88,Certification!$G$104))</f>
        <v/>
      </c>
      <c r="DY52" s="169" t="str">
        <f>IF(ISBLANK($D52),"",CHOOSE($D52,Certification!$G$41,Certification!$G$57,Certification!$G$73,Certification!$G$89,Certification!$G$105))</f>
        <v/>
      </c>
      <c r="DZ52" s="53" t="str">
        <f>IF(ISBLANK($D52),"",CHOOSE($D52,IF(ISBLANK(Certification!$C$43),"",Certification!$C$43),IF(ISBLANK(Certification!$C$59),"",Certification!$C$59),IF(ISBLANK(Certification!$C$75),"",Certification!$C$75),IF(ISBLANK(Certification!$C$91),"",Certification!$C$91),IF(ISBLANK(Certification!$C$107),"",Certification!$C$107)))</f>
        <v/>
      </c>
      <c r="EA52" s="53" t="str">
        <f>IF(ISBLANK($D52),"",CHOOSE($D52,IF(ISBLANK(Certification!$C$45),"",Certification!$C$45),IF(ISBLANK(Certification!$C$61),"",Certification!$C$61),IF(ISBLANK(Certification!$C$77),"",Certification!$C$77),IF(ISBLANK(Certification!$C$93),"",Certification!$C$93),IF(ISBLANK(Certification!$C$109),"",Certification!$C$109)))</f>
        <v/>
      </c>
      <c r="EC52" s="19" t="s">
        <v>8</v>
      </c>
    </row>
    <row r="53" spans="1:133" s="17" customFormat="1" ht="25.5" x14ac:dyDescent="0.2">
      <c r="A53" s="48">
        <v>43</v>
      </c>
      <c r="B53" s="49" t="str">
        <f t="shared" si="2"/>
        <v/>
      </c>
      <c r="C53" s="186"/>
      <c r="D53" s="26"/>
      <c r="E53" s="189"/>
      <c r="F53" s="189"/>
      <c r="G53" s="189"/>
      <c r="H53" s="189"/>
      <c r="I53" s="189"/>
      <c r="J53" s="27"/>
      <c r="K53" s="27"/>
      <c r="L53" s="27"/>
      <c r="M53" s="27"/>
      <c r="N53" s="43"/>
      <c r="O53" s="27"/>
      <c r="P53" s="43"/>
      <c r="Q53" s="27"/>
      <c r="R53" s="27"/>
      <c r="S53" s="27"/>
      <c r="T53" s="26"/>
      <c r="U53" s="26"/>
      <c r="V53" s="27"/>
      <c r="W53" s="26"/>
      <c r="X53" s="26"/>
      <c r="Y53" s="26"/>
      <c r="Z53" s="26"/>
      <c r="AA53" s="26"/>
      <c r="AB53" s="26"/>
      <c r="AC53" s="26"/>
      <c r="AD53" s="26"/>
      <c r="AE53" s="26"/>
      <c r="AF53" s="26"/>
      <c r="AG53" s="26"/>
      <c r="AH53" s="26"/>
      <c r="AI53" s="26"/>
      <c r="AJ53" s="26"/>
      <c r="AK53" s="26"/>
      <c r="AL53" s="26"/>
      <c r="AM53" s="26"/>
      <c r="AN53" s="26"/>
      <c r="AO53" s="26"/>
      <c r="AP53" s="26"/>
      <c r="AQ53" s="175"/>
      <c r="AR53" s="206"/>
      <c r="AS53" s="180"/>
      <c r="AT53" s="15" t="str">
        <f t="shared" si="73"/>
        <v/>
      </c>
      <c r="AU53" s="15" t="str">
        <f t="shared" si="74"/>
        <v/>
      </c>
      <c r="AV53" s="15" t="str">
        <f t="shared" si="75"/>
        <v/>
      </c>
      <c r="AW53" s="15" t="str">
        <f t="shared" si="76"/>
        <v/>
      </c>
      <c r="AX53" s="15" t="str">
        <f t="shared" si="96"/>
        <v/>
      </c>
      <c r="AY53" s="15" t="str">
        <f t="shared" si="96"/>
        <v/>
      </c>
      <c r="AZ53" s="15" t="str">
        <f t="shared" si="28"/>
        <v/>
      </c>
      <c r="BA53" s="15" t="str">
        <f t="shared" si="97"/>
        <v/>
      </c>
      <c r="BB53" s="15" t="str">
        <f t="shared" si="97"/>
        <v/>
      </c>
      <c r="BC53" s="15" t="str">
        <f t="shared" si="77"/>
        <v/>
      </c>
      <c r="BD53" s="15" t="str">
        <f t="shared" si="78"/>
        <v/>
      </c>
      <c r="BE53" s="15" t="str">
        <f t="shared" si="79"/>
        <v/>
      </c>
      <c r="BF53" s="15" t="str">
        <f t="shared" si="80"/>
        <v/>
      </c>
      <c r="BG53" s="15" t="str">
        <f t="shared" si="81"/>
        <v/>
      </c>
      <c r="BH53" s="15" t="str">
        <f t="shared" si="29"/>
        <v/>
      </c>
      <c r="BI53" s="15" t="str">
        <f t="shared" si="30"/>
        <v/>
      </c>
      <c r="BJ53" s="15" t="str">
        <f t="shared" si="31"/>
        <v/>
      </c>
      <c r="BK53" s="15" t="str">
        <f t="shared" si="82"/>
        <v/>
      </c>
      <c r="BL53" s="15" t="str">
        <f t="shared" si="83"/>
        <v/>
      </c>
      <c r="BM53" s="15" t="str">
        <f t="shared" si="32"/>
        <v/>
      </c>
      <c r="BN53" s="15" t="str">
        <f t="shared" si="84"/>
        <v/>
      </c>
      <c r="BO53" s="15" t="str">
        <f t="shared" si="33"/>
        <v/>
      </c>
      <c r="BP53" s="15" t="str">
        <f t="shared" si="34"/>
        <v/>
      </c>
      <c r="BQ53" s="15" t="str">
        <f t="shared" si="85"/>
        <v/>
      </c>
      <c r="BR53" s="15" t="str">
        <f t="shared" si="35"/>
        <v/>
      </c>
      <c r="BS53" s="15" t="str">
        <f t="shared" si="36"/>
        <v/>
      </c>
      <c r="BT53" s="15" t="str">
        <f t="shared" si="86"/>
        <v/>
      </c>
      <c r="BU53" s="15" t="str">
        <f t="shared" si="37"/>
        <v/>
      </c>
      <c r="BV53" s="15" t="str">
        <f t="shared" si="38"/>
        <v/>
      </c>
      <c r="BW53" s="15" t="str">
        <f t="shared" si="87"/>
        <v/>
      </c>
      <c r="BX53" s="15" t="str">
        <f t="shared" si="39"/>
        <v/>
      </c>
      <c r="BY53" s="15" t="str">
        <f t="shared" si="40"/>
        <v/>
      </c>
      <c r="BZ53" s="15" t="str">
        <f t="shared" si="88"/>
        <v/>
      </c>
      <c r="CA53" s="15" t="str">
        <f t="shared" si="41"/>
        <v/>
      </c>
      <c r="CB53" s="15" t="str">
        <f t="shared" si="42"/>
        <v/>
      </c>
      <c r="CC53" s="15" t="str">
        <f t="shared" si="89"/>
        <v/>
      </c>
      <c r="CD53" s="15" t="str">
        <f t="shared" si="43"/>
        <v/>
      </c>
      <c r="CE53" s="15" t="str">
        <f t="shared" si="44"/>
        <v/>
      </c>
      <c r="CF53" s="15" t="str">
        <f t="shared" si="90"/>
        <v/>
      </c>
      <c r="CG53" s="15" t="str">
        <f t="shared" si="45"/>
        <v/>
      </c>
      <c r="CH53" s="15" t="str">
        <f t="shared" si="46"/>
        <v/>
      </c>
      <c r="CI53" s="15" t="str">
        <f t="shared" si="47"/>
        <v/>
      </c>
      <c r="CJ53" s="16" t="b">
        <f t="shared" si="48"/>
        <v>0</v>
      </c>
      <c r="CK53" s="16" t="b">
        <f t="shared" si="49"/>
        <v>0</v>
      </c>
      <c r="CL53" s="16" t="b">
        <f t="shared" si="50"/>
        <v>0</v>
      </c>
      <c r="CM53" s="16" t="b">
        <f t="shared" si="51"/>
        <v>0</v>
      </c>
      <c r="CN53" s="16" t="b">
        <f t="shared" si="52"/>
        <v>0</v>
      </c>
      <c r="CO53" s="16" t="b">
        <f t="shared" si="53"/>
        <v>0</v>
      </c>
      <c r="CP53" s="16" t="b">
        <f t="shared" si="54"/>
        <v>0</v>
      </c>
      <c r="CQ53" s="16" t="b">
        <f t="shared" si="55"/>
        <v>0</v>
      </c>
      <c r="CR53" s="16" t="b">
        <f t="shared" si="56"/>
        <v>0</v>
      </c>
      <c r="CS53" s="16" t="b">
        <f t="shared" si="57"/>
        <v>0</v>
      </c>
      <c r="CT53" s="16" t="b">
        <f t="shared" si="58"/>
        <v>0</v>
      </c>
      <c r="CU53" s="16" t="b">
        <f t="shared" si="59"/>
        <v>0</v>
      </c>
      <c r="CV53" s="16" t="b">
        <f t="shared" si="60"/>
        <v>0</v>
      </c>
      <c r="CW53" s="16" t="b">
        <f t="shared" si="61"/>
        <v>0</v>
      </c>
      <c r="CX53" s="16" t="b">
        <f t="shared" si="62"/>
        <v>0</v>
      </c>
      <c r="CY53" s="16" t="b">
        <f t="shared" si="63"/>
        <v>0</v>
      </c>
      <c r="CZ53" s="16" t="b">
        <f t="shared" si="64"/>
        <v>0</v>
      </c>
      <c r="DA53" s="16" t="b">
        <f t="shared" si="65"/>
        <v>0</v>
      </c>
      <c r="DB53" s="16" t="b">
        <f t="shared" si="66"/>
        <v>0</v>
      </c>
      <c r="DC53" s="16" t="b">
        <f t="shared" si="67"/>
        <v>0</v>
      </c>
      <c r="DD53" s="16" t="b">
        <f t="shared" si="68"/>
        <v>0</v>
      </c>
      <c r="DE53" s="16" t="b">
        <f t="shared" si="69"/>
        <v>0</v>
      </c>
      <c r="DF53" s="16" t="b">
        <f t="shared" si="70"/>
        <v>0</v>
      </c>
      <c r="DG53" s="16" t="b">
        <f t="shared" si="71"/>
        <v>0</v>
      </c>
      <c r="DI53" s="39"/>
      <c r="DJ53" s="39"/>
      <c r="DK53" s="39"/>
      <c r="DL53" s="53" t="str">
        <f t="shared" si="91"/>
        <v/>
      </c>
      <c r="DM53" s="53" t="str">
        <f t="shared" si="92"/>
        <v/>
      </c>
      <c r="DN53" s="53" t="str">
        <f t="shared" si="93"/>
        <v/>
      </c>
      <c r="DO53" s="53" t="str">
        <f t="shared" si="94"/>
        <v/>
      </c>
      <c r="DP53" s="53" t="str">
        <f t="shared" si="95"/>
        <v/>
      </c>
      <c r="DQ53" s="53" t="str">
        <f>IF(ISBLANK($D53),"",CHOOSE($D53,Certification!$C$32,Certification!$C$48,Certification!$C$64,Certification!$C$80,Certification!$C$96))</f>
        <v/>
      </c>
      <c r="DR53" s="53" t="str">
        <f>IF(ISBLANK($D53),"",CHOOSE($D53,Certification!$C$33,Certification!$C$49,Certification!$C$65,Certification!$C$81,Certification!$C$97))</f>
        <v/>
      </c>
      <c r="DS53" s="53" t="str">
        <f>IF(ISBLANK($D53),"",CHOOSE($D53,Certification!$C$34,Certification!$C$50,Certification!$C$66,Certification!$C$82,Certification!$C$98))</f>
        <v/>
      </c>
      <c r="DT53" s="53" t="str">
        <f>IF(ISBLANK($D53),"",CHOOSE($D53,Certification!$C$35,Certification!$C$51,Certification!$C$67,Certification!$C$83,Certification!$C$99))</f>
        <v/>
      </c>
      <c r="DU53" s="53" t="str">
        <f>IF(ISBLANK($D53),"",CHOOSE($D53,Certification!$C$36,Certification!$C$52,Certification!$C$68,Certification!$C$84,Certification!$C$100))</f>
        <v/>
      </c>
      <c r="DV53" s="53" t="str">
        <f>IF(ISBLANK($D53),"",CHOOSE($D53,Certification!$C$37,Certification!$C$53,Certification!$C$69,Certification!$C$85,Certification!$C$101))</f>
        <v/>
      </c>
      <c r="DW53" s="169" t="str">
        <f>IF(ISBLANK($D53),"",CHOOSE($D53,Certification!$G$39,Certification!$G$55,Certification!$G$71,Certification!$G$87,Certification!$G$103))</f>
        <v/>
      </c>
      <c r="DX53" s="169" t="str">
        <f>IF(ISBLANK($D53),"",CHOOSE($D53,Certification!$G$40,Certification!$G$56,Certification!$G$72,Certification!$G$88,Certification!$G$104))</f>
        <v/>
      </c>
      <c r="DY53" s="169" t="str">
        <f>IF(ISBLANK($D53),"",CHOOSE($D53,Certification!$G$41,Certification!$G$57,Certification!$G$73,Certification!$G$89,Certification!$G$105))</f>
        <v/>
      </c>
      <c r="DZ53" s="53" t="str">
        <f>IF(ISBLANK($D53),"",CHOOSE($D53,IF(ISBLANK(Certification!$C$43),"",Certification!$C$43),IF(ISBLANK(Certification!$C$59),"",Certification!$C$59),IF(ISBLANK(Certification!$C$75),"",Certification!$C$75),IF(ISBLANK(Certification!$C$91),"",Certification!$C$91),IF(ISBLANK(Certification!$C$107),"",Certification!$C$107)))</f>
        <v/>
      </c>
      <c r="EA53" s="53" t="str">
        <f>IF(ISBLANK($D53),"",CHOOSE($D53,IF(ISBLANK(Certification!$C$45),"",Certification!$C$45),IF(ISBLANK(Certification!$C$61),"",Certification!$C$61),IF(ISBLANK(Certification!$C$77),"",Certification!$C$77),IF(ISBLANK(Certification!$C$93),"",Certification!$C$93),IF(ISBLANK(Certification!$C$109),"",Certification!$C$109)))</f>
        <v/>
      </c>
      <c r="EC53" s="19" t="s">
        <v>8</v>
      </c>
    </row>
    <row r="54" spans="1:133" s="17" customFormat="1" ht="25.5" x14ac:dyDescent="0.2">
      <c r="A54" s="48">
        <v>44</v>
      </c>
      <c r="B54" s="49" t="str">
        <f t="shared" si="2"/>
        <v/>
      </c>
      <c r="C54" s="186"/>
      <c r="D54" s="26"/>
      <c r="E54" s="189"/>
      <c r="F54" s="189"/>
      <c r="G54" s="189"/>
      <c r="H54" s="189"/>
      <c r="I54" s="189"/>
      <c r="J54" s="27"/>
      <c r="K54" s="27"/>
      <c r="L54" s="27"/>
      <c r="M54" s="27"/>
      <c r="N54" s="43"/>
      <c r="O54" s="27"/>
      <c r="P54" s="43"/>
      <c r="Q54" s="27"/>
      <c r="R54" s="27"/>
      <c r="S54" s="27"/>
      <c r="T54" s="26"/>
      <c r="U54" s="26"/>
      <c r="V54" s="27"/>
      <c r="W54" s="26"/>
      <c r="X54" s="26"/>
      <c r="Y54" s="26"/>
      <c r="Z54" s="26"/>
      <c r="AA54" s="26"/>
      <c r="AB54" s="26"/>
      <c r="AC54" s="26"/>
      <c r="AD54" s="26"/>
      <c r="AE54" s="26"/>
      <c r="AF54" s="26"/>
      <c r="AG54" s="26"/>
      <c r="AH54" s="26"/>
      <c r="AI54" s="26"/>
      <c r="AJ54" s="26"/>
      <c r="AK54" s="26"/>
      <c r="AL54" s="26"/>
      <c r="AM54" s="26"/>
      <c r="AN54" s="26"/>
      <c r="AO54" s="26"/>
      <c r="AP54" s="26"/>
      <c r="AQ54" s="175"/>
      <c r="AR54" s="206"/>
      <c r="AS54" s="180"/>
      <c r="AT54" s="15" t="str">
        <f t="shared" si="73"/>
        <v/>
      </c>
      <c r="AU54" s="15" t="str">
        <f t="shared" si="74"/>
        <v/>
      </c>
      <c r="AV54" s="15" t="str">
        <f t="shared" si="75"/>
        <v/>
      </c>
      <c r="AW54" s="15" t="str">
        <f t="shared" si="76"/>
        <v/>
      </c>
      <c r="AX54" s="15" t="str">
        <f t="shared" si="96"/>
        <v/>
      </c>
      <c r="AY54" s="15" t="str">
        <f t="shared" si="96"/>
        <v/>
      </c>
      <c r="AZ54" s="15" t="str">
        <f t="shared" si="28"/>
        <v/>
      </c>
      <c r="BA54" s="15" t="str">
        <f t="shared" si="97"/>
        <v/>
      </c>
      <c r="BB54" s="15" t="str">
        <f t="shared" si="97"/>
        <v/>
      </c>
      <c r="BC54" s="15" t="str">
        <f t="shared" si="77"/>
        <v/>
      </c>
      <c r="BD54" s="15" t="str">
        <f t="shared" si="78"/>
        <v/>
      </c>
      <c r="BE54" s="15" t="str">
        <f t="shared" si="79"/>
        <v/>
      </c>
      <c r="BF54" s="15" t="str">
        <f t="shared" si="80"/>
        <v/>
      </c>
      <c r="BG54" s="15" t="str">
        <f t="shared" si="81"/>
        <v/>
      </c>
      <c r="BH54" s="15" t="str">
        <f t="shared" si="29"/>
        <v/>
      </c>
      <c r="BI54" s="15" t="str">
        <f t="shared" si="30"/>
        <v/>
      </c>
      <c r="BJ54" s="15" t="str">
        <f t="shared" si="31"/>
        <v/>
      </c>
      <c r="BK54" s="15" t="str">
        <f t="shared" si="82"/>
        <v/>
      </c>
      <c r="BL54" s="15" t="str">
        <f t="shared" si="83"/>
        <v/>
      </c>
      <c r="BM54" s="15" t="str">
        <f t="shared" si="32"/>
        <v/>
      </c>
      <c r="BN54" s="15" t="str">
        <f t="shared" si="84"/>
        <v/>
      </c>
      <c r="BO54" s="15" t="str">
        <f t="shared" si="33"/>
        <v/>
      </c>
      <c r="BP54" s="15" t="str">
        <f t="shared" si="34"/>
        <v/>
      </c>
      <c r="BQ54" s="15" t="str">
        <f t="shared" si="85"/>
        <v/>
      </c>
      <c r="BR54" s="15" t="str">
        <f t="shared" si="35"/>
        <v/>
      </c>
      <c r="BS54" s="15" t="str">
        <f t="shared" si="36"/>
        <v/>
      </c>
      <c r="BT54" s="15" t="str">
        <f t="shared" si="86"/>
        <v/>
      </c>
      <c r="BU54" s="15" t="str">
        <f t="shared" si="37"/>
        <v/>
      </c>
      <c r="BV54" s="15" t="str">
        <f t="shared" si="38"/>
        <v/>
      </c>
      <c r="BW54" s="15" t="str">
        <f t="shared" si="87"/>
        <v/>
      </c>
      <c r="BX54" s="15" t="str">
        <f t="shared" si="39"/>
        <v/>
      </c>
      <c r="BY54" s="15" t="str">
        <f t="shared" si="40"/>
        <v/>
      </c>
      <c r="BZ54" s="15" t="str">
        <f t="shared" si="88"/>
        <v/>
      </c>
      <c r="CA54" s="15" t="str">
        <f t="shared" si="41"/>
        <v/>
      </c>
      <c r="CB54" s="15" t="str">
        <f t="shared" si="42"/>
        <v/>
      </c>
      <c r="CC54" s="15" t="str">
        <f t="shared" si="89"/>
        <v/>
      </c>
      <c r="CD54" s="15" t="str">
        <f t="shared" si="43"/>
        <v/>
      </c>
      <c r="CE54" s="15" t="str">
        <f t="shared" si="44"/>
        <v/>
      </c>
      <c r="CF54" s="15" t="str">
        <f t="shared" si="90"/>
        <v/>
      </c>
      <c r="CG54" s="15" t="str">
        <f t="shared" si="45"/>
        <v/>
      </c>
      <c r="CH54" s="15" t="str">
        <f t="shared" si="46"/>
        <v/>
      </c>
      <c r="CI54" s="15" t="str">
        <f t="shared" si="47"/>
        <v/>
      </c>
      <c r="CJ54" s="16" t="b">
        <f t="shared" si="48"/>
        <v>0</v>
      </c>
      <c r="CK54" s="16" t="b">
        <f t="shared" si="49"/>
        <v>0</v>
      </c>
      <c r="CL54" s="16" t="b">
        <f t="shared" si="50"/>
        <v>0</v>
      </c>
      <c r="CM54" s="16" t="b">
        <f t="shared" si="51"/>
        <v>0</v>
      </c>
      <c r="CN54" s="16" t="b">
        <f t="shared" si="52"/>
        <v>0</v>
      </c>
      <c r="CO54" s="16" t="b">
        <f t="shared" si="53"/>
        <v>0</v>
      </c>
      <c r="CP54" s="16" t="b">
        <f t="shared" si="54"/>
        <v>0</v>
      </c>
      <c r="CQ54" s="16" t="b">
        <f t="shared" si="55"/>
        <v>0</v>
      </c>
      <c r="CR54" s="16" t="b">
        <f t="shared" si="56"/>
        <v>0</v>
      </c>
      <c r="CS54" s="16" t="b">
        <f t="shared" si="57"/>
        <v>0</v>
      </c>
      <c r="CT54" s="16" t="b">
        <f t="shared" si="58"/>
        <v>0</v>
      </c>
      <c r="CU54" s="16" t="b">
        <f t="shared" si="59"/>
        <v>0</v>
      </c>
      <c r="CV54" s="16" t="b">
        <f t="shared" si="60"/>
        <v>0</v>
      </c>
      <c r="CW54" s="16" t="b">
        <f t="shared" si="61"/>
        <v>0</v>
      </c>
      <c r="CX54" s="16" t="b">
        <f t="shared" si="62"/>
        <v>0</v>
      </c>
      <c r="CY54" s="16" t="b">
        <f t="shared" si="63"/>
        <v>0</v>
      </c>
      <c r="CZ54" s="16" t="b">
        <f t="shared" si="64"/>
        <v>0</v>
      </c>
      <c r="DA54" s="16" t="b">
        <f t="shared" si="65"/>
        <v>0</v>
      </c>
      <c r="DB54" s="16" t="b">
        <f t="shared" si="66"/>
        <v>0</v>
      </c>
      <c r="DC54" s="16" t="b">
        <f t="shared" si="67"/>
        <v>0</v>
      </c>
      <c r="DD54" s="16" t="b">
        <f t="shared" si="68"/>
        <v>0</v>
      </c>
      <c r="DE54" s="16" t="b">
        <f t="shared" si="69"/>
        <v>0</v>
      </c>
      <c r="DF54" s="16" t="b">
        <f t="shared" si="70"/>
        <v>0</v>
      </c>
      <c r="DG54" s="16" t="b">
        <f t="shared" si="71"/>
        <v>0</v>
      </c>
      <c r="DI54" s="39"/>
      <c r="DJ54" s="39"/>
      <c r="DK54" s="39"/>
      <c r="DL54" s="53" t="str">
        <f t="shared" si="91"/>
        <v/>
      </c>
      <c r="DM54" s="53" t="str">
        <f t="shared" si="92"/>
        <v/>
      </c>
      <c r="DN54" s="53" t="str">
        <f t="shared" si="93"/>
        <v/>
      </c>
      <c r="DO54" s="53" t="str">
        <f t="shared" si="94"/>
        <v/>
      </c>
      <c r="DP54" s="53" t="str">
        <f t="shared" si="95"/>
        <v/>
      </c>
      <c r="DQ54" s="53" t="str">
        <f>IF(ISBLANK($D54),"",CHOOSE($D54,Certification!$C$32,Certification!$C$48,Certification!$C$64,Certification!$C$80,Certification!$C$96))</f>
        <v/>
      </c>
      <c r="DR54" s="53" t="str">
        <f>IF(ISBLANK($D54),"",CHOOSE($D54,Certification!$C$33,Certification!$C$49,Certification!$C$65,Certification!$C$81,Certification!$C$97))</f>
        <v/>
      </c>
      <c r="DS54" s="53" t="str">
        <f>IF(ISBLANK($D54),"",CHOOSE($D54,Certification!$C$34,Certification!$C$50,Certification!$C$66,Certification!$C$82,Certification!$C$98))</f>
        <v/>
      </c>
      <c r="DT54" s="53" t="str">
        <f>IF(ISBLANK($D54),"",CHOOSE($D54,Certification!$C$35,Certification!$C$51,Certification!$C$67,Certification!$C$83,Certification!$C$99))</f>
        <v/>
      </c>
      <c r="DU54" s="53" t="str">
        <f>IF(ISBLANK($D54),"",CHOOSE($D54,Certification!$C$36,Certification!$C$52,Certification!$C$68,Certification!$C$84,Certification!$C$100))</f>
        <v/>
      </c>
      <c r="DV54" s="53" t="str">
        <f>IF(ISBLANK($D54),"",CHOOSE($D54,Certification!$C$37,Certification!$C$53,Certification!$C$69,Certification!$C$85,Certification!$C$101))</f>
        <v/>
      </c>
      <c r="DW54" s="169" t="str">
        <f>IF(ISBLANK($D54),"",CHOOSE($D54,Certification!$G$39,Certification!$G$55,Certification!$G$71,Certification!$G$87,Certification!$G$103))</f>
        <v/>
      </c>
      <c r="DX54" s="169" t="str">
        <f>IF(ISBLANK($D54),"",CHOOSE($D54,Certification!$G$40,Certification!$G$56,Certification!$G$72,Certification!$G$88,Certification!$G$104))</f>
        <v/>
      </c>
      <c r="DY54" s="169" t="str">
        <f>IF(ISBLANK($D54),"",CHOOSE($D54,Certification!$G$41,Certification!$G$57,Certification!$G$73,Certification!$G$89,Certification!$G$105))</f>
        <v/>
      </c>
      <c r="DZ54" s="53" t="str">
        <f>IF(ISBLANK($D54),"",CHOOSE($D54,IF(ISBLANK(Certification!$C$43),"",Certification!$C$43),IF(ISBLANK(Certification!$C$59),"",Certification!$C$59),IF(ISBLANK(Certification!$C$75),"",Certification!$C$75),IF(ISBLANK(Certification!$C$91),"",Certification!$C$91),IF(ISBLANK(Certification!$C$107),"",Certification!$C$107)))</f>
        <v/>
      </c>
      <c r="EA54" s="53" t="str">
        <f>IF(ISBLANK($D54),"",CHOOSE($D54,IF(ISBLANK(Certification!$C$45),"",Certification!$C$45),IF(ISBLANK(Certification!$C$61),"",Certification!$C$61),IF(ISBLANK(Certification!$C$77),"",Certification!$C$77),IF(ISBLANK(Certification!$C$93),"",Certification!$C$93),IF(ISBLANK(Certification!$C$109),"",Certification!$C$109)))</f>
        <v/>
      </c>
      <c r="EC54" s="19" t="s">
        <v>8</v>
      </c>
    </row>
    <row r="55" spans="1:133" s="17" customFormat="1" ht="25.5" x14ac:dyDescent="0.2">
      <c r="A55" s="48">
        <v>45</v>
      </c>
      <c r="B55" s="49" t="str">
        <f t="shared" si="2"/>
        <v/>
      </c>
      <c r="C55" s="186"/>
      <c r="D55" s="26"/>
      <c r="E55" s="189"/>
      <c r="F55" s="189"/>
      <c r="G55" s="189"/>
      <c r="H55" s="189"/>
      <c r="I55" s="189"/>
      <c r="J55" s="27"/>
      <c r="K55" s="27"/>
      <c r="L55" s="27"/>
      <c r="M55" s="27"/>
      <c r="N55" s="43"/>
      <c r="O55" s="27"/>
      <c r="P55" s="43"/>
      <c r="Q55" s="27"/>
      <c r="R55" s="27"/>
      <c r="S55" s="27"/>
      <c r="T55" s="26"/>
      <c r="U55" s="26"/>
      <c r="V55" s="27"/>
      <c r="W55" s="26"/>
      <c r="X55" s="26"/>
      <c r="Y55" s="26"/>
      <c r="Z55" s="26"/>
      <c r="AA55" s="26"/>
      <c r="AB55" s="26"/>
      <c r="AC55" s="26"/>
      <c r="AD55" s="26"/>
      <c r="AE55" s="26"/>
      <c r="AF55" s="26"/>
      <c r="AG55" s="26"/>
      <c r="AH55" s="26"/>
      <c r="AI55" s="26"/>
      <c r="AJ55" s="26"/>
      <c r="AK55" s="26"/>
      <c r="AL55" s="26"/>
      <c r="AM55" s="26"/>
      <c r="AN55" s="26"/>
      <c r="AO55" s="26"/>
      <c r="AP55" s="26"/>
      <c r="AQ55" s="175"/>
      <c r="AR55" s="206"/>
      <c r="AS55" s="180"/>
      <c r="AT55" s="15" t="str">
        <f t="shared" si="73"/>
        <v/>
      </c>
      <c r="AU55" s="15" t="str">
        <f t="shared" si="74"/>
        <v/>
      </c>
      <c r="AV55" s="15" t="str">
        <f t="shared" si="75"/>
        <v/>
      </c>
      <c r="AW55" s="15" t="str">
        <f t="shared" si="76"/>
        <v/>
      </c>
      <c r="AX55" s="15" t="str">
        <f t="shared" si="96"/>
        <v/>
      </c>
      <c r="AY55" s="15" t="str">
        <f t="shared" si="96"/>
        <v/>
      </c>
      <c r="AZ55" s="15" t="str">
        <f t="shared" si="28"/>
        <v/>
      </c>
      <c r="BA55" s="15" t="str">
        <f t="shared" si="97"/>
        <v/>
      </c>
      <c r="BB55" s="15" t="str">
        <f t="shared" si="97"/>
        <v/>
      </c>
      <c r="BC55" s="15" t="str">
        <f t="shared" si="77"/>
        <v/>
      </c>
      <c r="BD55" s="15" t="str">
        <f t="shared" si="78"/>
        <v/>
      </c>
      <c r="BE55" s="15" t="str">
        <f t="shared" si="79"/>
        <v/>
      </c>
      <c r="BF55" s="15" t="str">
        <f t="shared" si="80"/>
        <v/>
      </c>
      <c r="BG55" s="15" t="str">
        <f t="shared" si="81"/>
        <v/>
      </c>
      <c r="BH55" s="15" t="str">
        <f t="shared" si="29"/>
        <v/>
      </c>
      <c r="BI55" s="15" t="str">
        <f t="shared" si="30"/>
        <v/>
      </c>
      <c r="BJ55" s="15" t="str">
        <f t="shared" si="31"/>
        <v/>
      </c>
      <c r="BK55" s="15" t="str">
        <f t="shared" si="82"/>
        <v/>
      </c>
      <c r="BL55" s="15" t="str">
        <f t="shared" si="83"/>
        <v/>
      </c>
      <c r="BM55" s="15" t="str">
        <f t="shared" si="32"/>
        <v/>
      </c>
      <c r="BN55" s="15" t="str">
        <f t="shared" si="84"/>
        <v/>
      </c>
      <c r="BO55" s="15" t="str">
        <f t="shared" si="33"/>
        <v/>
      </c>
      <c r="BP55" s="15" t="str">
        <f t="shared" si="34"/>
        <v/>
      </c>
      <c r="BQ55" s="15" t="str">
        <f t="shared" si="85"/>
        <v/>
      </c>
      <c r="BR55" s="15" t="str">
        <f t="shared" si="35"/>
        <v/>
      </c>
      <c r="BS55" s="15" t="str">
        <f t="shared" si="36"/>
        <v/>
      </c>
      <c r="BT55" s="15" t="str">
        <f t="shared" si="86"/>
        <v/>
      </c>
      <c r="BU55" s="15" t="str">
        <f t="shared" si="37"/>
        <v/>
      </c>
      <c r="BV55" s="15" t="str">
        <f t="shared" si="38"/>
        <v/>
      </c>
      <c r="BW55" s="15" t="str">
        <f t="shared" si="87"/>
        <v/>
      </c>
      <c r="BX55" s="15" t="str">
        <f t="shared" si="39"/>
        <v/>
      </c>
      <c r="BY55" s="15" t="str">
        <f t="shared" si="40"/>
        <v/>
      </c>
      <c r="BZ55" s="15" t="str">
        <f t="shared" si="88"/>
        <v/>
      </c>
      <c r="CA55" s="15" t="str">
        <f t="shared" si="41"/>
        <v/>
      </c>
      <c r="CB55" s="15" t="str">
        <f t="shared" si="42"/>
        <v/>
      </c>
      <c r="CC55" s="15" t="str">
        <f t="shared" si="89"/>
        <v/>
      </c>
      <c r="CD55" s="15" t="str">
        <f t="shared" si="43"/>
        <v/>
      </c>
      <c r="CE55" s="15" t="str">
        <f t="shared" si="44"/>
        <v/>
      </c>
      <c r="CF55" s="15" t="str">
        <f t="shared" si="90"/>
        <v/>
      </c>
      <c r="CG55" s="15" t="str">
        <f t="shared" si="45"/>
        <v/>
      </c>
      <c r="CH55" s="15" t="str">
        <f t="shared" si="46"/>
        <v/>
      </c>
      <c r="CI55" s="15" t="str">
        <f t="shared" si="47"/>
        <v/>
      </c>
      <c r="CJ55" s="16" t="b">
        <f t="shared" si="48"/>
        <v>0</v>
      </c>
      <c r="CK55" s="16" t="b">
        <f t="shared" si="49"/>
        <v>0</v>
      </c>
      <c r="CL55" s="16" t="b">
        <f t="shared" si="50"/>
        <v>0</v>
      </c>
      <c r="CM55" s="16" t="b">
        <f t="shared" si="51"/>
        <v>0</v>
      </c>
      <c r="CN55" s="16" t="b">
        <f t="shared" si="52"/>
        <v>0</v>
      </c>
      <c r="CO55" s="16" t="b">
        <f t="shared" si="53"/>
        <v>0</v>
      </c>
      <c r="CP55" s="16" t="b">
        <f t="shared" si="54"/>
        <v>0</v>
      </c>
      <c r="CQ55" s="16" t="b">
        <f t="shared" si="55"/>
        <v>0</v>
      </c>
      <c r="CR55" s="16" t="b">
        <f t="shared" si="56"/>
        <v>0</v>
      </c>
      <c r="CS55" s="16" t="b">
        <f t="shared" si="57"/>
        <v>0</v>
      </c>
      <c r="CT55" s="16" t="b">
        <f t="shared" si="58"/>
        <v>0</v>
      </c>
      <c r="CU55" s="16" t="b">
        <f t="shared" si="59"/>
        <v>0</v>
      </c>
      <c r="CV55" s="16" t="b">
        <f t="shared" si="60"/>
        <v>0</v>
      </c>
      <c r="CW55" s="16" t="b">
        <f t="shared" si="61"/>
        <v>0</v>
      </c>
      <c r="CX55" s="16" t="b">
        <f t="shared" si="62"/>
        <v>0</v>
      </c>
      <c r="CY55" s="16" t="b">
        <f t="shared" si="63"/>
        <v>0</v>
      </c>
      <c r="CZ55" s="16" t="b">
        <f t="shared" si="64"/>
        <v>0</v>
      </c>
      <c r="DA55" s="16" t="b">
        <f t="shared" si="65"/>
        <v>0</v>
      </c>
      <c r="DB55" s="16" t="b">
        <f t="shared" si="66"/>
        <v>0</v>
      </c>
      <c r="DC55" s="16" t="b">
        <f t="shared" si="67"/>
        <v>0</v>
      </c>
      <c r="DD55" s="16" t="b">
        <f t="shared" si="68"/>
        <v>0</v>
      </c>
      <c r="DE55" s="16" t="b">
        <f t="shared" si="69"/>
        <v>0</v>
      </c>
      <c r="DF55" s="16" t="b">
        <f t="shared" si="70"/>
        <v>0</v>
      </c>
      <c r="DG55" s="16" t="b">
        <f t="shared" si="71"/>
        <v>0</v>
      </c>
      <c r="DI55" s="39"/>
      <c r="DJ55" s="39"/>
      <c r="DK55" s="39"/>
      <c r="DL55" s="53" t="str">
        <f t="shared" si="91"/>
        <v/>
      </c>
      <c r="DM55" s="53" t="str">
        <f t="shared" si="92"/>
        <v/>
      </c>
      <c r="DN55" s="53" t="str">
        <f t="shared" si="93"/>
        <v/>
      </c>
      <c r="DO55" s="53" t="str">
        <f t="shared" si="94"/>
        <v/>
      </c>
      <c r="DP55" s="53" t="str">
        <f t="shared" si="95"/>
        <v/>
      </c>
      <c r="DQ55" s="53" t="str">
        <f>IF(ISBLANK($D55),"",CHOOSE($D55,Certification!$C$32,Certification!$C$48,Certification!$C$64,Certification!$C$80,Certification!$C$96))</f>
        <v/>
      </c>
      <c r="DR55" s="53" t="str">
        <f>IF(ISBLANK($D55),"",CHOOSE($D55,Certification!$C$33,Certification!$C$49,Certification!$C$65,Certification!$C$81,Certification!$C$97))</f>
        <v/>
      </c>
      <c r="DS55" s="53" t="str">
        <f>IF(ISBLANK($D55),"",CHOOSE($D55,Certification!$C$34,Certification!$C$50,Certification!$C$66,Certification!$C$82,Certification!$C$98))</f>
        <v/>
      </c>
      <c r="DT55" s="53" t="str">
        <f>IF(ISBLANK($D55),"",CHOOSE($D55,Certification!$C$35,Certification!$C$51,Certification!$C$67,Certification!$C$83,Certification!$C$99))</f>
        <v/>
      </c>
      <c r="DU55" s="53" t="str">
        <f>IF(ISBLANK($D55),"",CHOOSE($D55,Certification!$C$36,Certification!$C$52,Certification!$C$68,Certification!$C$84,Certification!$C$100))</f>
        <v/>
      </c>
      <c r="DV55" s="53" t="str">
        <f>IF(ISBLANK($D55),"",CHOOSE($D55,Certification!$C$37,Certification!$C$53,Certification!$C$69,Certification!$C$85,Certification!$C$101))</f>
        <v/>
      </c>
      <c r="DW55" s="169" t="str">
        <f>IF(ISBLANK($D55),"",CHOOSE($D55,Certification!$G$39,Certification!$G$55,Certification!$G$71,Certification!$G$87,Certification!$G$103))</f>
        <v/>
      </c>
      <c r="DX55" s="169" t="str">
        <f>IF(ISBLANK($D55),"",CHOOSE($D55,Certification!$G$40,Certification!$G$56,Certification!$G$72,Certification!$G$88,Certification!$G$104))</f>
        <v/>
      </c>
      <c r="DY55" s="169" t="str">
        <f>IF(ISBLANK($D55),"",CHOOSE($D55,Certification!$G$41,Certification!$G$57,Certification!$G$73,Certification!$G$89,Certification!$G$105))</f>
        <v/>
      </c>
      <c r="DZ55" s="53" t="str">
        <f>IF(ISBLANK($D55),"",CHOOSE($D55,IF(ISBLANK(Certification!$C$43),"",Certification!$C$43),IF(ISBLANK(Certification!$C$59),"",Certification!$C$59),IF(ISBLANK(Certification!$C$75),"",Certification!$C$75),IF(ISBLANK(Certification!$C$91),"",Certification!$C$91),IF(ISBLANK(Certification!$C$107),"",Certification!$C$107)))</f>
        <v/>
      </c>
      <c r="EA55" s="53" t="str">
        <f>IF(ISBLANK($D55),"",CHOOSE($D55,IF(ISBLANK(Certification!$C$45),"",Certification!$C$45),IF(ISBLANK(Certification!$C$61),"",Certification!$C$61),IF(ISBLANK(Certification!$C$77),"",Certification!$C$77),IF(ISBLANK(Certification!$C$93),"",Certification!$C$93),IF(ISBLANK(Certification!$C$109),"",Certification!$C$109)))</f>
        <v/>
      </c>
      <c r="EC55" s="19" t="s">
        <v>8</v>
      </c>
    </row>
    <row r="56" spans="1:133" s="17" customFormat="1" ht="25.5" x14ac:dyDescent="0.2">
      <c r="A56" s="48">
        <v>46</v>
      </c>
      <c r="B56" s="49" t="str">
        <f t="shared" si="2"/>
        <v/>
      </c>
      <c r="C56" s="186"/>
      <c r="D56" s="26"/>
      <c r="E56" s="189"/>
      <c r="F56" s="189"/>
      <c r="G56" s="189"/>
      <c r="H56" s="189"/>
      <c r="I56" s="189"/>
      <c r="J56" s="27"/>
      <c r="K56" s="27"/>
      <c r="L56" s="27"/>
      <c r="M56" s="27"/>
      <c r="N56" s="43"/>
      <c r="O56" s="27"/>
      <c r="P56" s="43"/>
      <c r="Q56" s="27"/>
      <c r="R56" s="27"/>
      <c r="S56" s="27"/>
      <c r="T56" s="26"/>
      <c r="U56" s="26"/>
      <c r="V56" s="27"/>
      <c r="W56" s="26"/>
      <c r="X56" s="26"/>
      <c r="Y56" s="26"/>
      <c r="Z56" s="26"/>
      <c r="AA56" s="26"/>
      <c r="AB56" s="26"/>
      <c r="AC56" s="26"/>
      <c r="AD56" s="26"/>
      <c r="AE56" s="26"/>
      <c r="AF56" s="26"/>
      <c r="AG56" s="26"/>
      <c r="AH56" s="26"/>
      <c r="AI56" s="26"/>
      <c r="AJ56" s="26"/>
      <c r="AK56" s="26"/>
      <c r="AL56" s="26"/>
      <c r="AM56" s="26"/>
      <c r="AN56" s="26"/>
      <c r="AO56" s="26"/>
      <c r="AP56" s="26"/>
      <c r="AQ56" s="175"/>
      <c r="AR56" s="206"/>
      <c r="AS56" s="180"/>
      <c r="AT56" s="15" t="str">
        <f t="shared" si="73"/>
        <v/>
      </c>
      <c r="AU56" s="15" t="str">
        <f t="shared" si="74"/>
        <v/>
      </c>
      <c r="AV56" s="15" t="str">
        <f t="shared" si="75"/>
        <v/>
      </c>
      <c r="AW56" s="15" t="str">
        <f t="shared" si="76"/>
        <v/>
      </c>
      <c r="AX56" s="15" t="str">
        <f t="shared" si="96"/>
        <v/>
      </c>
      <c r="AY56" s="15" t="str">
        <f t="shared" si="96"/>
        <v/>
      </c>
      <c r="AZ56" s="15" t="str">
        <f t="shared" si="28"/>
        <v/>
      </c>
      <c r="BA56" s="15" t="str">
        <f t="shared" si="97"/>
        <v/>
      </c>
      <c r="BB56" s="15" t="str">
        <f t="shared" si="97"/>
        <v/>
      </c>
      <c r="BC56" s="15" t="str">
        <f t="shared" si="77"/>
        <v/>
      </c>
      <c r="BD56" s="15" t="str">
        <f t="shared" si="78"/>
        <v/>
      </c>
      <c r="BE56" s="15" t="str">
        <f t="shared" si="79"/>
        <v/>
      </c>
      <c r="BF56" s="15" t="str">
        <f t="shared" si="80"/>
        <v/>
      </c>
      <c r="BG56" s="15" t="str">
        <f t="shared" si="81"/>
        <v/>
      </c>
      <c r="BH56" s="15" t="str">
        <f t="shared" si="29"/>
        <v/>
      </c>
      <c r="BI56" s="15" t="str">
        <f t="shared" si="30"/>
        <v/>
      </c>
      <c r="BJ56" s="15" t="str">
        <f t="shared" si="31"/>
        <v/>
      </c>
      <c r="BK56" s="15" t="str">
        <f t="shared" si="82"/>
        <v/>
      </c>
      <c r="BL56" s="15" t="str">
        <f t="shared" si="83"/>
        <v/>
      </c>
      <c r="BM56" s="15" t="str">
        <f t="shared" si="32"/>
        <v/>
      </c>
      <c r="BN56" s="15" t="str">
        <f t="shared" si="84"/>
        <v/>
      </c>
      <c r="BO56" s="15" t="str">
        <f t="shared" si="33"/>
        <v/>
      </c>
      <c r="BP56" s="15" t="str">
        <f t="shared" si="34"/>
        <v/>
      </c>
      <c r="BQ56" s="15" t="str">
        <f t="shared" si="85"/>
        <v/>
      </c>
      <c r="BR56" s="15" t="str">
        <f t="shared" si="35"/>
        <v/>
      </c>
      <c r="BS56" s="15" t="str">
        <f t="shared" si="36"/>
        <v/>
      </c>
      <c r="BT56" s="15" t="str">
        <f t="shared" si="86"/>
        <v/>
      </c>
      <c r="BU56" s="15" t="str">
        <f t="shared" si="37"/>
        <v/>
      </c>
      <c r="BV56" s="15" t="str">
        <f t="shared" si="38"/>
        <v/>
      </c>
      <c r="BW56" s="15" t="str">
        <f t="shared" si="87"/>
        <v/>
      </c>
      <c r="BX56" s="15" t="str">
        <f t="shared" si="39"/>
        <v/>
      </c>
      <c r="BY56" s="15" t="str">
        <f t="shared" si="40"/>
        <v/>
      </c>
      <c r="BZ56" s="15" t="str">
        <f t="shared" si="88"/>
        <v/>
      </c>
      <c r="CA56" s="15" t="str">
        <f t="shared" si="41"/>
        <v/>
      </c>
      <c r="CB56" s="15" t="str">
        <f t="shared" si="42"/>
        <v/>
      </c>
      <c r="CC56" s="15" t="str">
        <f t="shared" si="89"/>
        <v/>
      </c>
      <c r="CD56" s="15" t="str">
        <f t="shared" si="43"/>
        <v/>
      </c>
      <c r="CE56" s="15" t="str">
        <f t="shared" si="44"/>
        <v/>
      </c>
      <c r="CF56" s="15" t="str">
        <f t="shared" si="90"/>
        <v/>
      </c>
      <c r="CG56" s="15" t="str">
        <f t="shared" si="45"/>
        <v/>
      </c>
      <c r="CH56" s="15" t="str">
        <f t="shared" si="46"/>
        <v/>
      </c>
      <c r="CI56" s="15" t="str">
        <f t="shared" si="47"/>
        <v/>
      </c>
      <c r="CJ56" s="16" t="b">
        <f t="shared" si="48"/>
        <v>0</v>
      </c>
      <c r="CK56" s="16" t="b">
        <f t="shared" si="49"/>
        <v>0</v>
      </c>
      <c r="CL56" s="16" t="b">
        <f t="shared" si="50"/>
        <v>0</v>
      </c>
      <c r="CM56" s="16" t="b">
        <f t="shared" si="51"/>
        <v>0</v>
      </c>
      <c r="CN56" s="16" t="b">
        <f t="shared" si="52"/>
        <v>0</v>
      </c>
      <c r="CO56" s="16" t="b">
        <f t="shared" si="53"/>
        <v>0</v>
      </c>
      <c r="CP56" s="16" t="b">
        <f t="shared" si="54"/>
        <v>0</v>
      </c>
      <c r="CQ56" s="16" t="b">
        <f t="shared" si="55"/>
        <v>0</v>
      </c>
      <c r="CR56" s="16" t="b">
        <f t="shared" si="56"/>
        <v>0</v>
      </c>
      <c r="CS56" s="16" t="b">
        <f t="shared" si="57"/>
        <v>0</v>
      </c>
      <c r="CT56" s="16" t="b">
        <f t="shared" si="58"/>
        <v>0</v>
      </c>
      <c r="CU56" s="16" t="b">
        <f t="shared" si="59"/>
        <v>0</v>
      </c>
      <c r="CV56" s="16" t="b">
        <f t="shared" si="60"/>
        <v>0</v>
      </c>
      <c r="CW56" s="16" t="b">
        <f t="shared" si="61"/>
        <v>0</v>
      </c>
      <c r="CX56" s="16" t="b">
        <f t="shared" si="62"/>
        <v>0</v>
      </c>
      <c r="CY56" s="16" t="b">
        <f t="shared" si="63"/>
        <v>0</v>
      </c>
      <c r="CZ56" s="16" t="b">
        <f t="shared" si="64"/>
        <v>0</v>
      </c>
      <c r="DA56" s="16" t="b">
        <f t="shared" si="65"/>
        <v>0</v>
      </c>
      <c r="DB56" s="16" t="b">
        <f t="shared" si="66"/>
        <v>0</v>
      </c>
      <c r="DC56" s="16" t="b">
        <f t="shared" si="67"/>
        <v>0</v>
      </c>
      <c r="DD56" s="16" t="b">
        <f t="shared" si="68"/>
        <v>0</v>
      </c>
      <c r="DE56" s="16" t="b">
        <f t="shared" si="69"/>
        <v>0</v>
      </c>
      <c r="DF56" s="16" t="b">
        <f t="shared" si="70"/>
        <v>0</v>
      </c>
      <c r="DG56" s="16" t="b">
        <f t="shared" si="71"/>
        <v>0</v>
      </c>
      <c r="DI56" s="39"/>
      <c r="DJ56" s="39"/>
      <c r="DK56" s="39"/>
      <c r="DL56" s="53" t="str">
        <f t="shared" si="91"/>
        <v/>
      </c>
      <c r="DM56" s="53" t="str">
        <f t="shared" si="92"/>
        <v/>
      </c>
      <c r="DN56" s="53" t="str">
        <f t="shared" si="93"/>
        <v/>
      </c>
      <c r="DO56" s="53" t="str">
        <f t="shared" si="94"/>
        <v/>
      </c>
      <c r="DP56" s="53" t="str">
        <f t="shared" si="95"/>
        <v/>
      </c>
      <c r="DQ56" s="53" t="str">
        <f>IF(ISBLANK($D56),"",CHOOSE($D56,Certification!$C$32,Certification!$C$48,Certification!$C$64,Certification!$C$80,Certification!$C$96))</f>
        <v/>
      </c>
      <c r="DR56" s="53" t="str">
        <f>IF(ISBLANK($D56),"",CHOOSE($D56,Certification!$C$33,Certification!$C$49,Certification!$C$65,Certification!$C$81,Certification!$C$97))</f>
        <v/>
      </c>
      <c r="DS56" s="53" t="str">
        <f>IF(ISBLANK($D56),"",CHOOSE($D56,Certification!$C$34,Certification!$C$50,Certification!$C$66,Certification!$C$82,Certification!$C$98))</f>
        <v/>
      </c>
      <c r="DT56" s="53" t="str">
        <f>IF(ISBLANK($D56),"",CHOOSE($D56,Certification!$C$35,Certification!$C$51,Certification!$C$67,Certification!$C$83,Certification!$C$99))</f>
        <v/>
      </c>
      <c r="DU56" s="53" t="str">
        <f>IF(ISBLANK($D56),"",CHOOSE($D56,Certification!$C$36,Certification!$C$52,Certification!$C$68,Certification!$C$84,Certification!$C$100))</f>
        <v/>
      </c>
      <c r="DV56" s="53" t="str">
        <f>IF(ISBLANK($D56),"",CHOOSE($D56,Certification!$C$37,Certification!$C$53,Certification!$C$69,Certification!$C$85,Certification!$C$101))</f>
        <v/>
      </c>
      <c r="DW56" s="169" t="str">
        <f>IF(ISBLANK($D56),"",CHOOSE($D56,Certification!$G$39,Certification!$G$55,Certification!$G$71,Certification!$G$87,Certification!$G$103))</f>
        <v/>
      </c>
      <c r="DX56" s="169" t="str">
        <f>IF(ISBLANK($D56),"",CHOOSE($D56,Certification!$G$40,Certification!$G$56,Certification!$G$72,Certification!$G$88,Certification!$G$104))</f>
        <v/>
      </c>
      <c r="DY56" s="169" t="str">
        <f>IF(ISBLANK($D56),"",CHOOSE($D56,Certification!$G$41,Certification!$G$57,Certification!$G$73,Certification!$G$89,Certification!$G$105))</f>
        <v/>
      </c>
      <c r="DZ56" s="53" t="str">
        <f>IF(ISBLANK($D56),"",CHOOSE($D56,IF(ISBLANK(Certification!$C$43),"",Certification!$C$43),IF(ISBLANK(Certification!$C$59),"",Certification!$C$59),IF(ISBLANK(Certification!$C$75),"",Certification!$C$75),IF(ISBLANK(Certification!$C$91),"",Certification!$C$91),IF(ISBLANK(Certification!$C$107),"",Certification!$C$107)))</f>
        <v/>
      </c>
      <c r="EA56" s="53" t="str">
        <f>IF(ISBLANK($D56),"",CHOOSE($D56,IF(ISBLANK(Certification!$C$45),"",Certification!$C$45),IF(ISBLANK(Certification!$C$61),"",Certification!$C$61),IF(ISBLANK(Certification!$C$77),"",Certification!$C$77),IF(ISBLANK(Certification!$C$93),"",Certification!$C$93),IF(ISBLANK(Certification!$C$109),"",Certification!$C$109)))</f>
        <v/>
      </c>
      <c r="EC56" s="19" t="s">
        <v>8</v>
      </c>
    </row>
    <row r="57" spans="1:133" s="17" customFormat="1" ht="25.5" x14ac:dyDescent="0.2">
      <c r="A57" s="48">
        <v>47</v>
      </c>
      <c r="B57" s="49" t="str">
        <f t="shared" si="2"/>
        <v/>
      </c>
      <c r="C57" s="186"/>
      <c r="D57" s="26"/>
      <c r="E57" s="189"/>
      <c r="F57" s="189"/>
      <c r="G57" s="189"/>
      <c r="H57" s="189"/>
      <c r="I57" s="189"/>
      <c r="J57" s="27"/>
      <c r="K57" s="27"/>
      <c r="L57" s="27"/>
      <c r="M57" s="27"/>
      <c r="N57" s="43"/>
      <c r="O57" s="27"/>
      <c r="P57" s="43"/>
      <c r="Q57" s="27"/>
      <c r="R57" s="27"/>
      <c r="S57" s="27"/>
      <c r="T57" s="26"/>
      <c r="U57" s="26"/>
      <c r="V57" s="27"/>
      <c r="W57" s="26"/>
      <c r="X57" s="26"/>
      <c r="Y57" s="26"/>
      <c r="Z57" s="26"/>
      <c r="AA57" s="26"/>
      <c r="AB57" s="26"/>
      <c r="AC57" s="26"/>
      <c r="AD57" s="26"/>
      <c r="AE57" s="26"/>
      <c r="AF57" s="26"/>
      <c r="AG57" s="26"/>
      <c r="AH57" s="26"/>
      <c r="AI57" s="26"/>
      <c r="AJ57" s="26"/>
      <c r="AK57" s="26"/>
      <c r="AL57" s="26"/>
      <c r="AM57" s="26"/>
      <c r="AN57" s="26"/>
      <c r="AO57" s="26"/>
      <c r="AP57" s="26"/>
      <c r="AQ57" s="175"/>
      <c r="AR57" s="206"/>
      <c r="AS57" s="180"/>
      <c r="AT57" s="15" t="str">
        <f t="shared" si="73"/>
        <v/>
      </c>
      <c r="AU57" s="15" t="str">
        <f t="shared" si="74"/>
        <v/>
      </c>
      <c r="AV57" s="15" t="str">
        <f t="shared" si="75"/>
        <v/>
      </c>
      <c r="AW57" s="15" t="str">
        <f t="shared" si="76"/>
        <v/>
      </c>
      <c r="AX57" s="15" t="str">
        <f t="shared" si="96"/>
        <v/>
      </c>
      <c r="AY57" s="15" t="str">
        <f t="shared" si="96"/>
        <v/>
      </c>
      <c r="AZ57" s="15" t="str">
        <f t="shared" si="28"/>
        <v/>
      </c>
      <c r="BA57" s="15" t="str">
        <f t="shared" si="97"/>
        <v/>
      </c>
      <c r="BB57" s="15" t="str">
        <f t="shared" si="97"/>
        <v/>
      </c>
      <c r="BC57" s="15" t="str">
        <f t="shared" si="77"/>
        <v/>
      </c>
      <c r="BD57" s="15" t="str">
        <f t="shared" si="78"/>
        <v/>
      </c>
      <c r="BE57" s="15" t="str">
        <f t="shared" si="79"/>
        <v/>
      </c>
      <c r="BF57" s="15" t="str">
        <f t="shared" si="80"/>
        <v/>
      </c>
      <c r="BG57" s="15" t="str">
        <f t="shared" si="81"/>
        <v/>
      </c>
      <c r="BH57" s="15" t="str">
        <f t="shared" si="29"/>
        <v/>
      </c>
      <c r="BI57" s="15" t="str">
        <f t="shared" si="30"/>
        <v/>
      </c>
      <c r="BJ57" s="15" t="str">
        <f t="shared" si="31"/>
        <v/>
      </c>
      <c r="BK57" s="15" t="str">
        <f t="shared" si="82"/>
        <v/>
      </c>
      <c r="BL57" s="15" t="str">
        <f t="shared" si="83"/>
        <v/>
      </c>
      <c r="BM57" s="15" t="str">
        <f t="shared" si="32"/>
        <v/>
      </c>
      <c r="BN57" s="15" t="str">
        <f t="shared" si="84"/>
        <v/>
      </c>
      <c r="BO57" s="15" t="str">
        <f t="shared" si="33"/>
        <v/>
      </c>
      <c r="BP57" s="15" t="str">
        <f t="shared" si="34"/>
        <v/>
      </c>
      <c r="BQ57" s="15" t="str">
        <f t="shared" si="85"/>
        <v/>
      </c>
      <c r="BR57" s="15" t="str">
        <f t="shared" si="35"/>
        <v/>
      </c>
      <c r="BS57" s="15" t="str">
        <f t="shared" si="36"/>
        <v/>
      </c>
      <c r="BT57" s="15" t="str">
        <f t="shared" si="86"/>
        <v/>
      </c>
      <c r="BU57" s="15" t="str">
        <f t="shared" si="37"/>
        <v/>
      </c>
      <c r="BV57" s="15" t="str">
        <f t="shared" si="38"/>
        <v/>
      </c>
      <c r="BW57" s="15" t="str">
        <f t="shared" si="87"/>
        <v/>
      </c>
      <c r="BX57" s="15" t="str">
        <f t="shared" si="39"/>
        <v/>
      </c>
      <c r="BY57" s="15" t="str">
        <f t="shared" si="40"/>
        <v/>
      </c>
      <c r="BZ57" s="15" t="str">
        <f t="shared" si="88"/>
        <v/>
      </c>
      <c r="CA57" s="15" t="str">
        <f t="shared" si="41"/>
        <v/>
      </c>
      <c r="CB57" s="15" t="str">
        <f t="shared" si="42"/>
        <v/>
      </c>
      <c r="CC57" s="15" t="str">
        <f t="shared" si="89"/>
        <v/>
      </c>
      <c r="CD57" s="15" t="str">
        <f t="shared" si="43"/>
        <v/>
      </c>
      <c r="CE57" s="15" t="str">
        <f t="shared" si="44"/>
        <v/>
      </c>
      <c r="CF57" s="15" t="str">
        <f t="shared" si="90"/>
        <v/>
      </c>
      <c r="CG57" s="15" t="str">
        <f t="shared" si="45"/>
        <v/>
      </c>
      <c r="CH57" s="15" t="str">
        <f t="shared" si="46"/>
        <v/>
      </c>
      <c r="CI57" s="15" t="str">
        <f t="shared" si="47"/>
        <v/>
      </c>
      <c r="CJ57" s="16" t="b">
        <f t="shared" si="48"/>
        <v>0</v>
      </c>
      <c r="CK57" s="16" t="b">
        <f t="shared" si="49"/>
        <v>0</v>
      </c>
      <c r="CL57" s="16" t="b">
        <f t="shared" si="50"/>
        <v>0</v>
      </c>
      <c r="CM57" s="16" t="b">
        <f t="shared" si="51"/>
        <v>0</v>
      </c>
      <c r="CN57" s="16" t="b">
        <f t="shared" si="52"/>
        <v>0</v>
      </c>
      <c r="CO57" s="16" t="b">
        <f t="shared" si="53"/>
        <v>0</v>
      </c>
      <c r="CP57" s="16" t="b">
        <f t="shared" si="54"/>
        <v>0</v>
      </c>
      <c r="CQ57" s="16" t="b">
        <f t="shared" si="55"/>
        <v>0</v>
      </c>
      <c r="CR57" s="16" t="b">
        <f t="shared" si="56"/>
        <v>0</v>
      </c>
      <c r="CS57" s="16" t="b">
        <f t="shared" si="57"/>
        <v>0</v>
      </c>
      <c r="CT57" s="16" t="b">
        <f t="shared" si="58"/>
        <v>0</v>
      </c>
      <c r="CU57" s="16" t="b">
        <f t="shared" si="59"/>
        <v>0</v>
      </c>
      <c r="CV57" s="16" t="b">
        <f t="shared" si="60"/>
        <v>0</v>
      </c>
      <c r="CW57" s="16" t="b">
        <f t="shared" si="61"/>
        <v>0</v>
      </c>
      <c r="CX57" s="16" t="b">
        <f t="shared" si="62"/>
        <v>0</v>
      </c>
      <c r="CY57" s="16" t="b">
        <f t="shared" si="63"/>
        <v>0</v>
      </c>
      <c r="CZ57" s="16" t="b">
        <f t="shared" si="64"/>
        <v>0</v>
      </c>
      <c r="DA57" s="16" t="b">
        <f t="shared" si="65"/>
        <v>0</v>
      </c>
      <c r="DB57" s="16" t="b">
        <f t="shared" si="66"/>
        <v>0</v>
      </c>
      <c r="DC57" s="16" t="b">
        <f t="shared" si="67"/>
        <v>0</v>
      </c>
      <c r="DD57" s="16" t="b">
        <f t="shared" si="68"/>
        <v>0</v>
      </c>
      <c r="DE57" s="16" t="b">
        <f t="shared" si="69"/>
        <v>0</v>
      </c>
      <c r="DF57" s="16" t="b">
        <f t="shared" si="70"/>
        <v>0</v>
      </c>
      <c r="DG57" s="16" t="b">
        <f t="shared" si="71"/>
        <v>0</v>
      </c>
      <c r="DI57" s="39"/>
      <c r="DJ57" s="39"/>
      <c r="DK57" s="39"/>
      <c r="DL57" s="53" t="str">
        <f t="shared" si="91"/>
        <v/>
      </c>
      <c r="DM57" s="53" t="str">
        <f t="shared" si="92"/>
        <v/>
      </c>
      <c r="DN57" s="53" t="str">
        <f t="shared" si="93"/>
        <v/>
      </c>
      <c r="DO57" s="53" t="str">
        <f t="shared" si="94"/>
        <v/>
      </c>
      <c r="DP57" s="53" t="str">
        <f t="shared" si="95"/>
        <v/>
      </c>
      <c r="DQ57" s="53" t="str">
        <f>IF(ISBLANK($D57),"",CHOOSE($D57,Certification!$C$32,Certification!$C$48,Certification!$C$64,Certification!$C$80,Certification!$C$96))</f>
        <v/>
      </c>
      <c r="DR57" s="53" t="str">
        <f>IF(ISBLANK($D57),"",CHOOSE($D57,Certification!$C$33,Certification!$C$49,Certification!$C$65,Certification!$C$81,Certification!$C$97))</f>
        <v/>
      </c>
      <c r="DS57" s="53" t="str">
        <f>IF(ISBLANK($D57),"",CHOOSE($D57,Certification!$C$34,Certification!$C$50,Certification!$C$66,Certification!$C$82,Certification!$C$98))</f>
        <v/>
      </c>
      <c r="DT57" s="53" t="str">
        <f>IF(ISBLANK($D57),"",CHOOSE($D57,Certification!$C$35,Certification!$C$51,Certification!$C$67,Certification!$C$83,Certification!$C$99))</f>
        <v/>
      </c>
      <c r="DU57" s="53" t="str">
        <f>IF(ISBLANK($D57),"",CHOOSE($D57,Certification!$C$36,Certification!$C$52,Certification!$C$68,Certification!$C$84,Certification!$C$100))</f>
        <v/>
      </c>
      <c r="DV57" s="53" t="str">
        <f>IF(ISBLANK($D57),"",CHOOSE($D57,Certification!$C$37,Certification!$C$53,Certification!$C$69,Certification!$C$85,Certification!$C$101))</f>
        <v/>
      </c>
      <c r="DW57" s="169" t="str">
        <f>IF(ISBLANK($D57),"",CHOOSE($D57,Certification!$G$39,Certification!$G$55,Certification!$G$71,Certification!$G$87,Certification!$G$103))</f>
        <v/>
      </c>
      <c r="DX57" s="169" t="str">
        <f>IF(ISBLANK($D57),"",CHOOSE($D57,Certification!$G$40,Certification!$G$56,Certification!$G$72,Certification!$G$88,Certification!$G$104))</f>
        <v/>
      </c>
      <c r="DY57" s="169" t="str">
        <f>IF(ISBLANK($D57),"",CHOOSE($D57,Certification!$G$41,Certification!$G$57,Certification!$G$73,Certification!$G$89,Certification!$G$105))</f>
        <v/>
      </c>
      <c r="DZ57" s="53" t="str">
        <f>IF(ISBLANK($D57),"",CHOOSE($D57,IF(ISBLANK(Certification!$C$43),"",Certification!$C$43),IF(ISBLANK(Certification!$C$59),"",Certification!$C$59),IF(ISBLANK(Certification!$C$75),"",Certification!$C$75),IF(ISBLANK(Certification!$C$91),"",Certification!$C$91),IF(ISBLANK(Certification!$C$107),"",Certification!$C$107)))</f>
        <v/>
      </c>
      <c r="EA57" s="53" t="str">
        <f>IF(ISBLANK($D57),"",CHOOSE($D57,IF(ISBLANK(Certification!$C$45),"",Certification!$C$45),IF(ISBLANK(Certification!$C$61),"",Certification!$C$61),IF(ISBLANK(Certification!$C$77),"",Certification!$C$77),IF(ISBLANK(Certification!$C$93),"",Certification!$C$93),IF(ISBLANK(Certification!$C$109),"",Certification!$C$109)))</f>
        <v/>
      </c>
      <c r="EC57" s="19" t="s">
        <v>8</v>
      </c>
    </row>
    <row r="58" spans="1:133" s="17" customFormat="1" ht="25.5" x14ac:dyDescent="0.2">
      <c r="A58" s="48">
        <v>48</v>
      </c>
      <c r="B58" s="49" t="str">
        <f t="shared" si="2"/>
        <v/>
      </c>
      <c r="C58" s="186"/>
      <c r="D58" s="26"/>
      <c r="E58" s="189"/>
      <c r="F58" s="189"/>
      <c r="G58" s="189"/>
      <c r="H58" s="189"/>
      <c r="I58" s="189"/>
      <c r="J58" s="27"/>
      <c r="K58" s="27"/>
      <c r="L58" s="27"/>
      <c r="M58" s="27"/>
      <c r="N58" s="43"/>
      <c r="O58" s="27"/>
      <c r="P58" s="43"/>
      <c r="Q58" s="27"/>
      <c r="R58" s="27"/>
      <c r="S58" s="27"/>
      <c r="T58" s="26"/>
      <c r="U58" s="26"/>
      <c r="V58" s="27"/>
      <c r="W58" s="26"/>
      <c r="X58" s="26"/>
      <c r="Y58" s="26"/>
      <c r="Z58" s="26"/>
      <c r="AA58" s="26"/>
      <c r="AB58" s="26"/>
      <c r="AC58" s="26"/>
      <c r="AD58" s="26"/>
      <c r="AE58" s="26"/>
      <c r="AF58" s="26"/>
      <c r="AG58" s="26"/>
      <c r="AH58" s="26"/>
      <c r="AI58" s="26"/>
      <c r="AJ58" s="26"/>
      <c r="AK58" s="26"/>
      <c r="AL58" s="26"/>
      <c r="AM58" s="26"/>
      <c r="AN58" s="26"/>
      <c r="AO58" s="26"/>
      <c r="AP58" s="26"/>
      <c r="AQ58" s="175"/>
      <c r="AR58" s="206"/>
      <c r="AS58" s="180"/>
      <c r="AT58" s="15" t="str">
        <f t="shared" si="73"/>
        <v/>
      </c>
      <c r="AU58" s="15" t="str">
        <f t="shared" si="74"/>
        <v/>
      </c>
      <c r="AV58" s="15" t="str">
        <f t="shared" si="75"/>
        <v/>
      </c>
      <c r="AW58" s="15" t="str">
        <f t="shared" si="76"/>
        <v/>
      </c>
      <c r="AX58" s="15" t="str">
        <f t="shared" si="96"/>
        <v/>
      </c>
      <c r="AY58" s="15" t="str">
        <f t="shared" si="96"/>
        <v/>
      </c>
      <c r="AZ58" s="15" t="str">
        <f t="shared" si="28"/>
        <v/>
      </c>
      <c r="BA58" s="15" t="str">
        <f t="shared" si="97"/>
        <v/>
      </c>
      <c r="BB58" s="15" t="str">
        <f t="shared" si="97"/>
        <v/>
      </c>
      <c r="BC58" s="15" t="str">
        <f t="shared" si="77"/>
        <v/>
      </c>
      <c r="BD58" s="15" t="str">
        <f t="shared" si="78"/>
        <v/>
      </c>
      <c r="BE58" s="15" t="str">
        <f t="shared" si="79"/>
        <v/>
      </c>
      <c r="BF58" s="15" t="str">
        <f t="shared" si="80"/>
        <v/>
      </c>
      <c r="BG58" s="15" t="str">
        <f t="shared" si="81"/>
        <v/>
      </c>
      <c r="BH58" s="15" t="str">
        <f t="shared" si="29"/>
        <v/>
      </c>
      <c r="BI58" s="15" t="str">
        <f t="shared" si="30"/>
        <v/>
      </c>
      <c r="BJ58" s="15" t="str">
        <f t="shared" si="31"/>
        <v/>
      </c>
      <c r="BK58" s="15" t="str">
        <f t="shared" si="82"/>
        <v/>
      </c>
      <c r="BL58" s="15" t="str">
        <f t="shared" si="83"/>
        <v/>
      </c>
      <c r="BM58" s="15" t="str">
        <f t="shared" si="32"/>
        <v/>
      </c>
      <c r="BN58" s="15" t="str">
        <f t="shared" si="84"/>
        <v/>
      </c>
      <c r="BO58" s="15" t="str">
        <f t="shared" si="33"/>
        <v/>
      </c>
      <c r="BP58" s="15" t="str">
        <f t="shared" si="34"/>
        <v/>
      </c>
      <c r="BQ58" s="15" t="str">
        <f t="shared" si="85"/>
        <v/>
      </c>
      <c r="BR58" s="15" t="str">
        <f t="shared" si="35"/>
        <v/>
      </c>
      <c r="BS58" s="15" t="str">
        <f t="shared" si="36"/>
        <v/>
      </c>
      <c r="BT58" s="15" t="str">
        <f t="shared" si="86"/>
        <v/>
      </c>
      <c r="BU58" s="15" t="str">
        <f t="shared" si="37"/>
        <v/>
      </c>
      <c r="BV58" s="15" t="str">
        <f t="shared" si="38"/>
        <v/>
      </c>
      <c r="BW58" s="15" t="str">
        <f t="shared" si="87"/>
        <v/>
      </c>
      <c r="BX58" s="15" t="str">
        <f t="shared" si="39"/>
        <v/>
      </c>
      <c r="BY58" s="15" t="str">
        <f t="shared" si="40"/>
        <v/>
      </c>
      <c r="BZ58" s="15" t="str">
        <f t="shared" si="88"/>
        <v/>
      </c>
      <c r="CA58" s="15" t="str">
        <f t="shared" si="41"/>
        <v/>
      </c>
      <c r="CB58" s="15" t="str">
        <f t="shared" si="42"/>
        <v/>
      </c>
      <c r="CC58" s="15" t="str">
        <f t="shared" si="89"/>
        <v/>
      </c>
      <c r="CD58" s="15" t="str">
        <f t="shared" si="43"/>
        <v/>
      </c>
      <c r="CE58" s="15" t="str">
        <f t="shared" si="44"/>
        <v/>
      </c>
      <c r="CF58" s="15" t="str">
        <f t="shared" si="90"/>
        <v/>
      </c>
      <c r="CG58" s="15" t="str">
        <f t="shared" si="45"/>
        <v/>
      </c>
      <c r="CH58" s="15" t="str">
        <f t="shared" si="46"/>
        <v/>
      </c>
      <c r="CI58" s="15" t="str">
        <f t="shared" si="47"/>
        <v/>
      </c>
      <c r="CJ58" s="16" t="b">
        <f t="shared" si="48"/>
        <v>0</v>
      </c>
      <c r="CK58" s="16" t="b">
        <f t="shared" si="49"/>
        <v>0</v>
      </c>
      <c r="CL58" s="16" t="b">
        <f t="shared" si="50"/>
        <v>0</v>
      </c>
      <c r="CM58" s="16" t="b">
        <f t="shared" si="51"/>
        <v>0</v>
      </c>
      <c r="CN58" s="16" t="b">
        <f t="shared" si="52"/>
        <v>0</v>
      </c>
      <c r="CO58" s="16" t="b">
        <f t="shared" si="53"/>
        <v>0</v>
      </c>
      <c r="CP58" s="16" t="b">
        <f t="shared" si="54"/>
        <v>0</v>
      </c>
      <c r="CQ58" s="16" t="b">
        <f t="shared" si="55"/>
        <v>0</v>
      </c>
      <c r="CR58" s="16" t="b">
        <f t="shared" si="56"/>
        <v>0</v>
      </c>
      <c r="CS58" s="16" t="b">
        <f t="shared" si="57"/>
        <v>0</v>
      </c>
      <c r="CT58" s="16" t="b">
        <f t="shared" si="58"/>
        <v>0</v>
      </c>
      <c r="CU58" s="16" t="b">
        <f t="shared" si="59"/>
        <v>0</v>
      </c>
      <c r="CV58" s="16" t="b">
        <f t="shared" si="60"/>
        <v>0</v>
      </c>
      <c r="CW58" s="16" t="b">
        <f t="shared" si="61"/>
        <v>0</v>
      </c>
      <c r="CX58" s="16" t="b">
        <f t="shared" si="62"/>
        <v>0</v>
      </c>
      <c r="CY58" s="16" t="b">
        <f t="shared" si="63"/>
        <v>0</v>
      </c>
      <c r="CZ58" s="16" t="b">
        <f t="shared" si="64"/>
        <v>0</v>
      </c>
      <c r="DA58" s="16" t="b">
        <f t="shared" si="65"/>
        <v>0</v>
      </c>
      <c r="DB58" s="16" t="b">
        <f t="shared" si="66"/>
        <v>0</v>
      </c>
      <c r="DC58" s="16" t="b">
        <f t="shared" si="67"/>
        <v>0</v>
      </c>
      <c r="DD58" s="16" t="b">
        <f t="shared" si="68"/>
        <v>0</v>
      </c>
      <c r="DE58" s="16" t="b">
        <f t="shared" si="69"/>
        <v>0</v>
      </c>
      <c r="DF58" s="16" t="b">
        <f t="shared" si="70"/>
        <v>0</v>
      </c>
      <c r="DG58" s="16" t="b">
        <f t="shared" si="71"/>
        <v>0</v>
      </c>
      <c r="DI58" s="39"/>
      <c r="DJ58" s="39"/>
      <c r="DK58" s="39"/>
      <c r="DL58" s="53" t="str">
        <f t="shared" si="91"/>
        <v/>
      </c>
      <c r="DM58" s="53" t="str">
        <f t="shared" si="92"/>
        <v/>
      </c>
      <c r="DN58" s="53" t="str">
        <f t="shared" si="93"/>
        <v/>
      </c>
      <c r="DO58" s="53" t="str">
        <f t="shared" si="94"/>
        <v/>
      </c>
      <c r="DP58" s="53" t="str">
        <f t="shared" si="95"/>
        <v/>
      </c>
      <c r="DQ58" s="53" t="str">
        <f>IF(ISBLANK($D58),"",CHOOSE($D58,Certification!$C$32,Certification!$C$48,Certification!$C$64,Certification!$C$80,Certification!$C$96))</f>
        <v/>
      </c>
      <c r="DR58" s="53" t="str">
        <f>IF(ISBLANK($D58),"",CHOOSE($D58,Certification!$C$33,Certification!$C$49,Certification!$C$65,Certification!$C$81,Certification!$C$97))</f>
        <v/>
      </c>
      <c r="DS58" s="53" t="str">
        <f>IF(ISBLANK($D58),"",CHOOSE($D58,Certification!$C$34,Certification!$C$50,Certification!$C$66,Certification!$C$82,Certification!$C$98))</f>
        <v/>
      </c>
      <c r="DT58" s="53" t="str">
        <f>IF(ISBLANK($D58),"",CHOOSE($D58,Certification!$C$35,Certification!$C$51,Certification!$C$67,Certification!$C$83,Certification!$C$99))</f>
        <v/>
      </c>
      <c r="DU58" s="53" t="str">
        <f>IF(ISBLANK($D58),"",CHOOSE($D58,Certification!$C$36,Certification!$C$52,Certification!$C$68,Certification!$C$84,Certification!$C$100))</f>
        <v/>
      </c>
      <c r="DV58" s="53" t="str">
        <f>IF(ISBLANK($D58),"",CHOOSE($D58,Certification!$C$37,Certification!$C$53,Certification!$C$69,Certification!$C$85,Certification!$C$101))</f>
        <v/>
      </c>
      <c r="DW58" s="169" t="str">
        <f>IF(ISBLANK($D58),"",CHOOSE($D58,Certification!$G$39,Certification!$G$55,Certification!$G$71,Certification!$G$87,Certification!$G$103))</f>
        <v/>
      </c>
      <c r="DX58" s="169" t="str">
        <f>IF(ISBLANK($D58),"",CHOOSE($D58,Certification!$G$40,Certification!$G$56,Certification!$G$72,Certification!$G$88,Certification!$G$104))</f>
        <v/>
      </c>
      <c r="DY58" s="169" t="str">
        <f>IF(ISBLANK($D58),"",CHOOSE($D58,Certification!$G$41,Certification!$G$57,Certification!$G$73,Certification!$G$89,Certification!$G$105))</f>
        <v/>
      </c>
      <c r="DZ58" s="53" t="str">
        <f>IF(ISBLANK($D58),"",CHOOSE($D58,IF(ISBLANK(Certification!$C$43),"",Certification!$C$43),IF(ISBLANK(Certification!$C$59),"",Certification!$C$59),IF(ISBLANK(Certification!$C$75),"",Certification!$C$75),IF(ISBLANK(Certification!$C$91),"",Certification!$C$91),IF(ISBLANK(Certification!$C$107),"",Certification!$C$107)))</f>
        <v/>
      </c>
      <c r="EA58" s="53" t="str">
        <f>IF(ISBLANK($D58),"",CHOOSE($D58,IF(ISBLANK(Certification!$C$45),"",Certification!$C$45),IF(ISBLANK(Certification!$C$61),"",Certification!$C$61),IF(ISBLANK(Certification!$C$77),"",Certification!$C$77),IF(ISBLANK(Certification!$C$93),"",Certification!$C$93),IF(ISBLANK(Certification!$C$109),"",Certification!$C$109)))</f>
        <v/>
      </c>
      <c r="EC58" s="19" t="s">
        <v>8</v>
      </c>
    </row>
    <row r="59" spans="1:133" s="17" customFormat="1" ht="25.5" x14ac:dyDescent="0.2">
      <c r="A59" s="48">
        <v>49</v>
      </c>
      <c r="B59" s="49" t="str">
        <f t="shared" si="2"/>
        <v/>
      </c>
      <c r="C59" s="186"/>
      <c r="D59" s="26"/>
      <c r="E59" s="189"/>
      <c r="F59" s="189"/>
      <c r="G59" s="189"/>
      <c r="H59" s="189"/>
      <c r="I59" s="189"/>
      <c r="J59" s="27"/>
      <c r="K59" s="27"/>
      <c r="L59" s="27"/>
      <c r="M59" s="27"/>
      <c r="N59" s="43"/>
      <c r="O59" s="27"/>
      <c r="P59" s="43"/>
      <c r="Q59" s="27"/>
      <c r="R59" s="27"/>
      <c r="S59" s="27"/>
      <c r="T59" s="26"/>
      <c r="U59" s="26"/>
      <c r="V59" s="27"/>
      <c r="W59" s="26"/>
      <c r="X59" s="26"/>
      <c r="Y59" s="26"/>
      <c r="Z59" s="26"/>
      <c r="AA59" s="26"/>
      <c r="AB59" s="26"/>
      <c r="AC59" s="26"/>
      <c r="AD59" s="26"/>
      <c r="AE59" s="26"/>
      <c r="AF59" s="26"/>
      <c r="AG59" s="26"/>
      <c r="AH59" s="26"/>
      <c r="AI59" s="26"/>
      <c r="AJ59" s="26"/>
      <c r="AK59" s="26"/>
      <c r="AL59" s="26"/>
      <c r="AM59" s="26"/>
      <c r="AN59" s="26"/>
      <c r="AO59" s="26"/>
      <c r="AP59" s="26"/>
      <c r="AQ59" s="175"/>
      <c r="AR59" s="206"/>
      <c r="AS59" s="180"/>
      <c r="AT59" s="15" t="str">
        <f t="shared" si="73"/>
        <v/>
      </c>
      <c r="AU59" s="15" t="str">
        <f t="shared" si="74"/>
        <v/>
      </c>
      <c r="AV59" s="15" t="str">
        <f t="shared" si="75"/>
        <v/>
      </c>
      <c r="AW59" s="15" t="str">
        <f t="shared" si="76"/>
        <v/>
      </c>
      <c r="AX59" s="15" t="str">
        <f t="shared" si="96"/>
        <v/>
      </c>
      <c r="AY59" s="15" t="str">
        <f t="shared" si="96"/>
        <v/>
      </c>
      <c r="AZ59" s="15" t="str">
        <f t="shared" si="28"/>
        <v/>
      </c>
      <c r="BA59" s="15" t="str">
        <f t="shared" si="97"/>
        <v/>
      </c>
      <c r="BB59" s="15" t="str">
        <f t="shared" si="97"/>
        <v/>
      </c>
      <c r="BC59" s="15" t="str">
        <f t="shared" si="77"/>
        <v/>
      </c>
      <c r="BD59" s="15" t="str">
        <f t="shared" si="78"/>
        <v/>
      </c>
      <c r="BE59" s="15" t="str">
        <f t="shared" si="79"/>
        <v/>
      </c>
      <c r="BF59" s="15" t="str">
        <f t="shared" si="80"/>
        <v/>
      </c>
      <c r="BG59" s="15" t="str">
        <f t="shared" si="81"/>
        <v/>
      </c>
      <c r="BH59" s="15" t="str">
        <f t="shared" si="29"/>
        <v/>
      </c>
      <c r="BI59" s="15" t="str">
        <f t="shared" si="30"/>
        <v/>
      </c>
      <c r="BJ59" s="15" t="str">
        <f t="shared" si="31"/>
        <v/>
      </c>
      <c r="BK59" s="15" t="str">
        <f t="shared" si="82"/>
        <v/>
      </c>
      <c r="BL59" s="15" t="str">
        <f t="shared" si="83"/>
        <v/>
      </c>
      <c r="BM59" s="15" t="str">
        <f t="shared" si="32"/>
        <v/>
      </c>
      <c r="BN59" s="15" t="str">
        <f t="shared" si="84"/>
        <v/>
      </c>
      <c r="BO59" s="15" t="str">
        <f t="shared" si="33"/>
        <v/>
      </c>
      <c r="BP59" s="15" t="str">
        <f t="shared" si="34"/>
        <v/>
      </c>
      <c r="BQ59" s="15" t="str">
        <f t="shared" si="85"/>
        <v/>
      </c>
      <c r="BR59" s="15" t="str">
        <f t="shared" si="35"/>
        <v/>
      </c>
      <c r="BS59" s="15" t="str">
        <f t="shared" si="36"/>
        <v/>
      </c>
      <c r="BT59" s="15" t="str">
        <f t="shared" si="86"/>
        <v/>
      </c>
      <c r="BU59" s="15" t="str">
        <f t="shared" si="37"/>
        <v/>
      </c>
      <c r="BV59" s="15" t="str">
        <f t="shared" si="38"/>
        <v/>
      </c>
      <c r="BW59" s="15" t="str">
        <f t="shared" si="87"/>
        <v/>
      </c>
      <c r="BX59" s="15" t="str">
        <f t="shared" si="39"/>
        <v/>
      </c>
      <c r="BY59" s="15" t="str">
        <f t="shared" si="40"/>
        <v/>
      </c>
      <c r="BZ59" s="15" t="str">
        <f t="shared" si="88"/>
        <v/>
      </c>
      <c r="CA59" s="15" t="str">
        <f t="shared" si="41"/>
        <v/>
      </c>
      <c r="CB59" s="15" t="str">
        <f t="shared" si="42"/>
        <v/>
      </c>
      <c r="CC59" s="15" t="str">
        <f t="shared" si="89"/>
        <v/>
      </c>
      <c r="CD59" s="15" t="str">
        <f t="shared" si="43"/>
        <v/>
      </c>
      <c r="CE59" s="15" t="str">
        <f t="shared" si="44"/>
        <v/>
      </c>
      <c r="CF59" s="15" t="str">
        <f t="shared" si="90"/>
        <v/>
      </c>
      <c r="CG59" s="15" t="str">
        <f t="shared" si="45"/>
        <v/>
      </c>
      <c r="CH59" s="15" t="str">
        <f t="shared" si="46"/>
        <v/>
      </c>
      <c r="CI59" s="15" t="str">
        <f t="shared" si="47"/>
        <v/>
      </c>
      <c r="CJ59" s="16" t="b">
        <f t="shared" si="48"/>
        <v>0</v>
      </c>
      <c r="CK59" s="16" t="b">
        <f t="shared" si="49"/>
        <v>0</v>
      </c>
      <c r="CL59" s="16" t="b">
        <f t="shared" si="50"/>
        <v>0</v>
      </c>
      <c r="CM59" s="16" t="b">
        <f t="shared" si="51"/>
        <v>0</v>
      </c>
      <c r="CN59" s="16" t="b">
        <f t="shared" si="52"/>
        <v>0</v>
      </c>
      <c r="CO59" s="16" t="b">
        <f t="shared" si="53"/>
        <v>0</v>
      </c>
      <c r="CP59" s="16" t="b">
        <f t="shared" si="54"/>
        <v>0</v>
      </c>
      <c r="CQ59" s="16" t="b">
        <f t="shared" si="55"/>
        <v>0</v>
      </c>
      <c r="CR59" s="16" t="b">
        <f t="shared" si="56"/>
        <v>0</v>
      </c>
      <c r="CS59" s="16" t="b">
        <f t="shared" si="57"/>
        <v>0</v>
      </c>
      <c r="CT59" s="16" t="b">
        <f t="shared" si="58"/>
        <v>0</v>
      </c>
      <c r="CU59" s="16" t="b">
        <f t="shared" si="59"/>
        <v>0</v>
      </c>
      <c r="CV59" s="16" t="b">
        <f t="shared" si="60"/>
        <v>0</v>
      </c>
      <c r="CW59" s="16" t="b">
        <f t="shared" si="61"/>
        <v>0</v>
      </c>
      <c r="CX59" s="16" t="b">
        <f t="shared" si="62"/>
        <v>0</v>
      </c>
      <c r="CY59" s="16" t="b">
        <f t="shared" si="63"/>
        <v>0</v>
      </c>
      <c r="CZ59" s="16" t="b">
        <f t="shared" si="64"/>
        <v>0</v>
      </c>
      <c r="DA59" s="16" t="b">
        <f t="shared" si="65"/>
        <v>0</v>
      </c>
      <c r="DB59" s="16" t="b">
        <f t="shared" si="66"/>
        <v>0</v>
      </c>
      <c r="DC59" s="16" t="b">
        <f t="shared" si="67"/>
        <v>0</v>
      </c>
      <c r="DD59" s="16" t="b">
        <f t="shared" si="68"/>
        <v>0</v>
      </c>
      <c r="DE59" s="16" t="b">
        <f t="shared" si="69"/>
        <v>0</v>
      </c>
      <c r="DF59" s="16" t="b">
        <f t="shared" si="70"/>
        <v>0</v>
      </c>
      <c r="DG59" s="16" t="b">
        <f t="shared" si="71"/>
        <v>0</v>
      </c>
      <c r="DI59" s="39"/>
      <c r="DJ59" s="39"/>
      <c r="DK59" s="39"/>
      <c r="DL59" s="53" t="str">
        <f t="shared" si="91"/>
        <v/>
      </c>
      <c r="DM59" s="53" t="str">
        <f t="shared" si="92"/>
        <v/>
      </c>
      <c r="DN59" s="53" t="str">
        <f t="shared" si="93"/>
        <v/>
      </c>
      <c r="DO59" s="53" t="str">
        <f t="shared" si="94"/>
        <v/>
      </c>
      <c r="DP59" s="53" t="str">
        <f t="shared" si="95"/>
        <v/>
      </c>
      <c r="DQ59" s="53" t="str">
        <f>IF(ISBLANK($D59),"",CHOOSE($D59,Certification!$C$32,Certification!$C$48,Certification!$C$64,Certification!$C$80,Certification!$C$96))</f>
        <v/>
      </c>
      <c r="DR59" s="53" t="str">
        <f>IF(ISBLANK($D59),"",CHOOSE($D59,Certification!$C$33,Certification!$C$49,Certification!$C$65,Certification!$C$81,Certification!$C$97))</f>
        <v/>
      </c>
      <c r="DS59" s="53" t="str">
        <f>IF(ISBLANK($D59),"",CHOOSE($D59,Certification!$C$34,Certification!$C$50,Certification!$C$66,Certification!$C$82,Certification!$C$98))</f>
        <v/>
      </c>
      <c r="DT59" s="53" t="str">
        <f>IF(ISBLANK($D59),"",CHOOSE($D59,Certification!$C$35,Certification!$C$51,Certification!$C$67,Certification!$C$83,Certification!$C$99))</f>
        <v/>
      </c>
      <c r="DU59" s="53" t="str">
        <f>IF(ISBLANK($D59),"",CHOOSE($D59,Certification!$C$36,Certification!$C$52,Certification!$C$68,Certification!$C$84,Certification!$C$100))</f>
        <v/>
      </c>
      <c r="DV59" s="53" t="str">
        <f>IF(ISBLANK($D59),"",CHOOSE($D59,Certification!$C$37,Certification!$C$53,Certification!$C$69,Certification!$C$85,Certification!$C$101))</f>
        <v/>
      </c>
      <c r="DW59" s="169" t="str">
        <f>IF(ISBLANK($D59),"",CHOOSE($D59,Certification!$G$39,Certification!$G$55,Certification!$G$71,Certification!$G$87,Certification!$G$103))</f>
        <v/>
      </c>
      <c r="DX59" s="169" t="str">
        <f>IF(ISBLANK($D59),"",CHOOSE($D59,Certification!$G$40,Certification!$G$56,Certification!$G$72,Certification!$G$88,Certification!$G$104))</f>
        <v/>
      </c>
      <c r="DY59" s="169" t="str">
        <f>IF(ISBLANK($D59),"",CHOOSE($D59,Certification!$G$41,Certification!$G$57,Certification!$G$73,Certification!$G$89,Certification!$G$105))</f>
        <v/>
      </c>
      <c r="DZ59" s="53" t="str">
        <f>IF(ISBLANK($D59),"",CHOOSE($D59,IF(ISBLANK(Certification!$C$43),"",Certification!$C$43),IF(ISBLANK(Certification!$C$59),"",Certification!$C$59),IF(ISBLANK(Certification!$C$75),"",Certification!$C$75),IF(ISBLANK(Certification!$C$91),"",Certification!$C$91),IF(ISBLANK(Certification!$C$107),"",Certification!$C$107)))</f>
        <v/>
      </c>
      <c r="EA59" s="53" t="str">
        <f>IF(ISBLANK($D59),"",CHOOSE($D59,IF(ISBLANK(Certification!$C$45),"",Certification!$C$45),IF(ISBLANK(Certification!$C$61),"",Certification!$C$61),IF(ISBLANK(Certification!$C$77),"",Certification!$C$77),IF(ISBLANK(Certification!$C$93),"",Certification!$C$93),IF(ISBLANK(Certification!$C$109),"",Certification!$C$109)))</f>
        <v/>
      </c>
      <c r="EC59" s="19" t="s">
        <v>8</v>
      </c>
    </row>
    <row r="60" spans="1:133" s="17" customFormat="1" ht="25.5" x14ac:dyDescent="0.2">
      <c r="A60" s="48">
        <v>50</v>
      </c>
      <c r="B60" s="49" t="str">
        <f t="shared" si="2"/>
        <v/>
      </c>
      <c r="C60" s="186"/>
      <c r="D60" s="26"/>
      <c r="E60" s="189"/>
      <c r="F60" s="189"/>
      <c r="G60" s="189"/>
      <c r="H60" s="189"/>
      <c r="I60" s="189"/>
      <c r="J60" s="27"/>
      <c r="K60" s="27"/>
      <c r="L60" s="27"/>
      <c r="M60" s="27"/>
      <c r="N60" s="43"/>
      <c r="O60" s="27"/>
      <c r="P60" s="43"/>
      <c r="Q60" s="27"/>
      <c r="R60" s="27"/>
      <c r="S60" s="27"/>
      <c r="T60" s="26"/>
      <c r="U60" s="26"/>
      <c r="V60" s="27"/>
      <c r="W60" s="26"/>
      <c r="X60" s="26"/>
      <c r="Y60" s="26"/>
      <c r="Z60" s="26"/>
      <c r="AA60" s="26"/>
      <c r="AB60" s="26"/>
      <c r="AC60" s="26"/>
      <c r="AD60" s="26"/>
      <c r="AE60" s="26"/>
      <c r="AF60" s="26"/>
      <c r="AG60" s="26"/>
      <c r="AH60" s="26"/>
      <c r="AI60" s="26"/>
      <c r="AJ60" s="26"/>
      <c r="AK60" s="26"/>
      <c r="AL60" s="26"/>
      <c r="AM60" s="26"/>
      <c r="AN60" s="26"/>
      <c r="AO60" s="26"/>
      <c r="AP60" s="26"/>
      <c r="AQ60" s="175"/>
      <c r="AR60" s="206"/>
      <c r="AS60" s="180"/>
      <c r="AT60" s="15" t="str">
        <f t="shared" si="73"/>
        <v/>
      </c>
      <c r="AU60" s="15" t="str">
        <f t="shared" si="74"/>
        <v/>
      </c>
      <c r="AV60" s="15" t="str">
        <f t="shared" si="75"/>
        <v/>
      </c>
      <c r="AW60" s="15" t="str">
        <f t="shared" si="76"/>
        <v/>
      </c>
      <c r="AX60" s="15" t="str">
        <f t="shared" si="96"/>
        <v/>
      </c>
      <c r="AY60" s="15" t="str">
        <f t="shared" si="96"/>
        <v/>
      </c>
      <c r="AZ60" s="15" t="str">
        <f t="shared" si="28"/>
        <v/>
      </c>
      <c r="BA60" s="15" t="str">
        <f t="shared" si="97"/>
        <v/>
      </c>
      <c r="BB60" s="15" t="str">
        <f t="shared" si="97"/>
        <v/>
      </c>
      <c r="BC60" s="15" t="str">
        <f t="shared" si="77"/>
        <v/>
      </c>
      <c r="BD60" s="15" t="str">
        <f t="shared" si="78"/>
        <v/>
      </c>
      <c r="BE60" s="15" t="str">
        <f t="shared" si="79"/>
        <v/>
      </c>
      <c r="BF60" s="15" t="str">
        <f t="shared" si="80"/>
        <v/>
      </c>
      <c r="BG60" s="15" t="str">
        <f t="shared" si="81"/>
        <v/>
      </c>
      <c r="BH60" s="15" t="str">
        <f t="shared" si="29"/>
        <v/>
      </c>
      <c r="BI60" s="15" t="str">
        <f t="shared" si="30"/>
        <v/>
      </c>
      <c r="BJ60" s="15" t="str">
        <f t="shared" si="31"/>
        <v/>
      </c>
      <c r="BK60" s="15" t="str">
        <f t="shared" si="82"/>
        <v/>
      </c>
      <c r="BL60" s="15" t="str">
        <f t="shared" si="83"/>
        <v/>
      </c>
      <c r="BM60" s="15" t="str">
        <f t="shared" si="32"/>
        <v/>
      </c>
      <c r="BN60" s="15" t="str">
        <f t="shared" si="84"/>
        <v/>
      </c>
      <c r="BO60" s="15" t="str">
        <f t="shared" si="33"/>
        <v/>
      </c>
      <c r="BP60" s="15" t="str">
        <f t="shared" si="34"/>
        <v/>
      </c>
      <c r="BQ60" s="15" t="str">
        <f t="shared" si="85"/>
        <v/>
      </c>
      <c r="BR60" s="15" t="str">
        <f t="shared" si="35"/>
        <v/>
      </c>
      <c r="BS60" s="15" t="str">
        <f t="shared" si="36"/>
        <v/>
      </c>
      <c r="BT60" s="15" t="str">
        <f t="shared" si="86"/>
        <v/>
      </c>
      <c r="BU60" s="15" t="str">
        <f t="shared" si="37"/>
        <v/>
      </c>
      <c r="BV60" s="15" t="str">
        <f t="shared" si="38"/>
        <v/>
      </c>
      <c r="BW60" s="15" t="str">
        <f t="shared" si="87"/>
        <v/>
      </c>
      <c r="BX60" s="15" t="str">
        <f t="shared" si="39"/>
        <v/>
      </c>
      <c r="BY60" s="15" t="str">
        <f t="shared" si="40"/>
        <v/>
      </c>
      <c r="BZ60" s="15" t="str">
        <f t="shared" si="88"/>
        <v/>
      </c>
      <c r="CA60" s="15" t="str">
        <f t="shared" si="41"/>
        <v/>
      </c>
      <c r="CB60" s="15" t="str">
        <f t="shared" si="42"/>
        <v/>
      </c>
      <c r="CC60" s="15" t="str">
        <f t="shared" si="89"/>
        <v/>
      </c>
      <c r="CD60" s="15" t="str">
        <f t="shared" si="43"/>
        <v/>
      </c>
      <c r="CE60" s="15" t="str">
        <f t="shared" si="44"/>
        <v/>
      </c>
      <c r="CF60" s="15" t="str">
        <f t="shared" si="90"/>
        <v/>
      </c>
      <c r="CG60" s="15" t="str">
        <f t="shared" si="45"/>
        <v/>
      </c>
      <c r="CH60" s="15" t="str">
        <f t="shared" si="46"/>
        <v/>
      </c>
      <c r="CI60" s="15" t="str">
        <f t="shared" si="47"/>
        <v/>
      </c>
      <c r="CJ60" s="16" t="b">
        <f t="shared" si="48"/>
        <v>0</v>
      </c>
      <c r="CK60" s="16" t="b">
        <f t="shared" si="49"/>
        <v>0</v>
      </c>
      <c r="CL60" s="16" t="b">
        <f t="shared" si="50"/>
        <v>0</v>
      </c>
      <c r="CM60" s="16" t="b">
        <f t="shared" si="51"/>
        <v>0</v>
      </c>
      <c r="CN60" s="16" t="b">
        <f t="shared" si="52"/>
        <v>0</v>
      </c>
      <c r="CO60" s="16" t="b">
        <f t="shared" si="53"/>
        <v>0</v>
      </c>
      <c r="CP60" s="16" t="b">
        <f t="shared" si="54"/>
        <v>0</v>
      </c>
      <c r="CQ60" s="16" t="b">
        <f t="shared" si="55"/>
        <v>0</v>
      </c>
      <c r="CR60" s="16" t="b">
        <f t="shared" si="56"/>
        <v>0</v>
      </c>
      <c r="CS60" s="16" t="b">
        <f t="shared" si="57"/>
        <v>0</v>
      </c>
      <c r="CT60" s="16" t="b">
        <f t="shared" si="58"/>
        <v>0</v>
      </c>
      <c r="CU60" s="16" t="b">
        <f t="shared" si="59"/>
        <v>0</v>
      </c>
      <c r="CV60" s="16" t="b">
        <f t="shared" si="60"/>
        <v>0</v>
      </c>
      <c r="CW60" s="16" t="b">
        <f t="shared" si="61"/>
        <v>0</v>
      </c>
      <c r="CX60" s="16" t="b">
        <f t="shared" si="62"/>
        <v>0</v>
      </c>
      <c r="CY60" s="16" t="b">
        <f t="shared" si="63"/>
        <v>0</v>
      </c>
      <c r="CZ60" s="16" t="b">
        <f t="shared" si="64"/>
        <v>0</v>
      </c>
      <c r="DA60" s="16" t="b">
        <f t="shared" si="65"/>
        <v>0</v>
      </c>
      <c r="DB60" s="16" t="b">
        <f t="shared" si="66"/>
        <v>0</v>
      </c>
      <c r="DC60" s="16" t="b">
        <f t="shared" si="67"/>
        <v>0</v>
      </c>
      <c r="DD60" s="16" t="b">
        <f t="shared" si="68"/>
        <v>0</v>
      </c>
      <c r="DE60" s="16" t="b">
        <f t="shared" si="69"/>
        <v>0</v>
      </c>
      <c r="DF60" s="16" t="b">
        <f t="shared" si="70"/>
        <v>0</v>
      </c>
      <c r="DG60" s="16" t="b">
        <f t="shared" si="71"/>
        <v>0</v>
      </c>
      <c r="DI60" s="39"/>
      <c r="DJ60" s="39"/>
      <c r="DK60" s="39"/>
      <c r="DL60" s="53" t="str">
        <f t="shared" si="91"/>
        <v/>
      </c>
      <c r="DM60" s="53" t="str">
        <f t="shared" si="92"/>
        <v/>
      </c>
      <c r="DN60" s="53" t="str">
        <f t="shared" si="93"/>
        <v/>
      </c>
      <c r="DO60" s="53" t="str">
        <f t="shared" si="94"/>
        <v/>
      </c>
      <c r="DP60" s="53" t="str">
        <f t="shared" si="95"/>
        <v/>
      </c>
      <c r="DQ60" s="53" t="str">
        <f>IF(ISBLANK($D60),"",CHOOSE($D60,Certification!$C$32,Certification!$C$48,Certification!$C$64,Certification!$C$80,Certification!$C$96))</f>
        <v/>
      </c>
      <c r="DR60" s="53" t="str">
        <f>IF(ISBLANK($D60),"",CHOOSE($D60,Certification!$C$33,Certification!$C$49,Certification!$C$65,Certification!$C$81,Certification!$C$97))</f>
        <v/>
      </c>
      <c r="DS60" s="53" t="str">
        <f>IF(ISBLANK($D60),"",CHOOSE($D60,Certification!$C$34,Certification!$C$50,Certification!$C$66,Certification!$C$82,Certification!$C$98))</f>
        <v/>
      </c>
      <c r="DT60" s="53" t="str">
        <f>IF(ISBLANK($D60),"",CHOOSE($D60,Certification!$C$35,Certification!$C$51,Certification!$C$67,Certification!$C$83,Certification!$C$99))</f>
        <v/>
      </c>
      <c r="DU60" s="53" t="str">
        <f>IF(ISBLANK($D60),"",CHOOSE($D60,Certification!$C$36,Certification!$C$52,Certification!$C$68,Certification!$C$84,Certification!$C$100))</f>
        <v/>
      </c>
      <c r="DV60" s="53" t="str">
        <f>IF(ISBLANK($D60),"",CHOOSE($D60,Certification!$C$37,Certification!$C$53,Certification!$C$69,Certification!$C$85,Certification!$C$101))</f>
        <v/>
      </c>
      <c r="DW60" s="169" t="str">
        <f>IF(ISBLANK($D60),"",CHOOSE($D60,Certification!$G$39,Certification!$G$55,Certification!$G$71,Certification!$G$87,Certification!$G$103))</f>
        <v/>
      </c>
      <c r="DX60" s="169" t="str">
        <f>IF(ISBLANK($D60),"",CHOOSE($D60,Certification!$G$40,Certification!$G$56,Certification!$G$72,Certification!$G$88,Certification!$G$104))</f>
        <v/>
      </c>
      <c r="DY60" s="169" t="str">
        <f>IF(ISBLANK($D60),"",CHOOSE($D60,Certification!$G$41,Certification!$G$57,Certification!$G$73,Certification!$G$89,Certification!$G$105))</f>
        <v/>
      </c>
      <c r="DZ60" s="53" t="str">
        <f>IF(ISBLANK($D60),"",CHOOSE($D60,IF(ISBLANK(Certification!$C$43),"",Certification!$C$43),IF(ISBLANK(Certification!$C$59),"",Certification!$C$59),IF(ISBLANK(Certification!$C$75),"",Certification!$C$75),IF(ISBLANK(Certification!$C$91),"",Certification!$C$91),IF(ISBLANK(Certification!$C$107),"",Certification!$C$107)))</f>
        <v/>
      </c>
      <c r="EA60" s="53" t="str">
        <f>IF(ISBLANK($D60),"",CHOOSE($D60,IF(ISBLANK(Certification!$C$45),"",Certification!$C$45),IF(ISBLANK(Certification!$C$61),"",Certification!$C$61),IF(ISBLANK(Certification!$C$77),"",Certification!$C$77),IF(ISBLANK(Certification!$C$93),"",Certification!$C$93),IF(ISBLANK(Certification!$C$109),"",Certification!$C$109)))</f>
        <v/>
      </c>
      <c r="EC60" s="19" t="s">
        <v>8</v>
      </c>
    </row>
    <row r="61" spans="1:133" s="17" customFormat="1" ht="25.5" x14ac:dyDescent="0.2">
      <c r="A61" s="48">
        <v>51</v>
      </c>
      <c r="B61" s="49" t="str">
        <f t="shared" si="2"/>
        <v/>
      </c>
      <c r="C61" s="186"/>
      <c r="D61" s="26"/>
      <c r="E61" s="189"/>
      <c r="F61" s="189"/>
      <c r="G61" s="189"/>
      <c r="H61" s="189"/>
      <c r="I61" s="189"/>
      <c r="J61" s="27"/>
      <c r="K61" s="27"/>
      <c r="L61" s="27"/>
      <c r="M61" s="27"/>
      <c r="N61" s="43"/>
      <c r="O61" s="27"/>
      <c r="P61" s="43"/>
      <c r="Q61" s="27"/>
      <c r="R61" s="27"/>
      <c r="S61" s="27"/>
      <c r="T61" s="26"/>
      <c r="U61" s="26"/>
      <c r="V61" s="27"/>
      <c r="W61" s="26"/>
      <c r="X61" s="26"/>
      <c r="Y61" s="26"/>
      <c r="Z61" s="26"/>
      <c r="AA61" s="26"/>
      <c r="AB61" s="26"/>
      <c r="AC61" s="26"/>
      <c r="AD61" s="26"/>
      <c r="AE61" s="26"/>
      <c r="AF61" s="26"/>
      <c r="AG61" s="26"/>
      <c r="AH61" s="26"/>
      <c r="AI61" s="26"/>
      <c r="AJ61" s="26"/>
      <c r="AK61" s="26"/>
      <c r="AL61" s="26"/>
      <c r="AM61" s="26"/>
      <c r="AN61" s="26"/>
      <c r="AO61" s="26"/>
      <c r="AP61" s="26"/>
      <c r="AQ61" s="175"/>
      <c r="AR61" s="206"/>
      <c r="AS61" s="180"/>
      <c r="AT61" s="15" t="str">
        <f t="shared" si="73"/>
        <v/>
      </c>
      <c r="AU61" s="15" t="str">
        <f t="shared" si="74"/>
        <v/>
      </c>
      <c r="AV61" s="15" t="str">
        <f t="shared" si="75"/>
        <v/>
      </c>
      <c r="AW61" s="15" t="str">
        <f t="shared" si="76"/>
        <v/>
      </c>
      <c r="AX61" s="15" t="str">
        <f t="shared" si="96"/>
        <v/>
      </c>
      <c r="AY61" s="15" t="str">
        <f t="shared" si="96"/>
        <v/>
      </c>
      <c r="AZ61" s="15" t="str">
        <f t="shared" si="28"/>
        <v/>
      </c>
      <c r="BA61" s="15" t="str">
        <f t="shared" si="97"/>
        <v/>
      </c>
      <c r="BB61" s="15" t="str">
        <f t="shared" si="97"/>
        <v/>
      </c>
      <c r="BC61" s="15" t="str">
        <f t="shared" si="77"/>
        <v/>
      </c>
      <c r="BD61" s="15" t="str">
        <f t="shared" si="78"/>
        <v/>
      </c>
      <c r="BE61" s="15" t="str">
        <f t="shared" si="79"/>
        <v/>
      </c>
      <c r="BF61" s="15" t="str">
        <f t="shared" si="80"/>
        <v/>
      </c>
      <c r="BG61" s="15" t="str">
        <f t="shared" si="81"/>
        <v/>
      </c>
      <c r="BH61" s="15" t="str">
        <f t="shared" si="29"/>
        <v/>
      </c>
      <c r="BI61" s="15" t="str">
        <f t="shared" si="30"/>
        <v/>
      </c>
      <c r="BJ61" s="15" t="str">
        <f t="shared" si="31"/>
        <v/>
      </c>
      <c r="BK61" s="15" t="str">
        <f t="shared" si="82"/>
        <v/>
      </c>
      <c r="BL61" s="15" t="str">
        <f t="shared" si="83"/>
        <v/>
      </c>
      <c r="BM61" s="15" t="str">
        <f t="shared" si="32"/>
        <v/>
      </c>
      <c r="BN61" s="15" t="str">
        <f t="shared" si="84"/>
        <v/>
      </c>
      <c r="BO61" s="15" t="str">
        <f t="shared" si="33"/>
        <v/>
      </c>
      <c r="BP61" s="15" t="str">
        <f t="shared" si="34"/>
        <v/>
      </c>
      <c r="BQ61" s="15" t="str">
        <f t="shared" si="85"/>
        <v/>
      </c>
      <c r="BR61" s="15" t="str">
        <f t="shared" si="35"/>
        <v/>
      </c>
      <c r="BS61" s="15" t="str">
        <f t="shared" si="36"/>
        <v/>
      </c>
      <c r="BT61" s="15" t="str">
        <f t="shared" si="86"/>
        <v/>
      </c>
      <c r="BU61" s="15" t="str">
        <f t="shared" si="37"/>
        <v/>
      </c>
      <c r="BV61" s="15" t="str">
        <f t="shared" si="38"/>
        <v/>
      </c>
      <c r="BW61" s="15" t="str">
        <f t="shared" si="87"/>
        <v/>
      </c>
      <c r="BX61" s="15" t="str">
        <f t="shared" si="39"/>
        <v/>
      </c>
      <c r="BY61" s="15" t="str">
        <f t="shared" si="40"/>
        <v/>
      </c>
      <c r="BZ61" s="15" t="str">
        <f t="shared" si="88"/>
        <v/>
      </c>
      <c r="CA61" s="15" t="str">
        <f t="shared" si="41"/>
        <v/>
      </c>
      <c r="CB61" s="15" t="str">
        <f t="shared" si="42"/>
        <v/>
      </c>
      <c r="CC61" s="15" t="str">
        <f t="shared" si="89"/>
        <v/>
      </c>
      <c r="CD61" s="15" t="str">
        <f t="shared" si="43"/>
        <v/>
      </c>
      <c r="CE61" s="15" t="str">
        <f t="shared" si="44"/>
        <v/>
      </c>
      <c r="CF61" s="15" t="str">
        <f t="shared" si="90"/>
        <v/>
      </c>
      <c r="CG61" s="15" t="str">
        <f t="shared" si="45"/>
        <v/>
      </c>
      <c r="CH61" s="15" t="str">
        <f t="shared" si="46"/>
        <v/>
      </c>
      <c r="CI61" s="15" t="str">
        <f t="shared" si="47"/>
        <v/>
      </c>
      <c r="CJ61" s="16" t="b">
        <f t="shared" si="48"/>
        <v>0</v>
      </c>
      <c r="CK61" s="16" t="b">
        <f t="shared" si="49"/>
        <v>0</v>
      </c>
      <c r="CL61" s="16" t="b">
        <f t="shared" si="50"/>
        <v>0</v>
      </c>
      <c r="CM61" s="16" t="b">
        <f t="shared" si="51"/>
        <v>0</v>
      </c>
      <c r="CN61" s="16" t="b">
        <f t="shared" si="52"/>
        <v>0</v>
      </c>
      <c r="CO61" s="16" t="b">
        <f t="shared" si="53"/>
        <v>0</v>
      </c>
      <c r="CP61" s="16" t="b">
        <f t="shared" si="54"/>
        <v>0</v>
      </c>
      <c r="CQ61" s="16" t="b">
        <f t="shared" si="55"/>
        <v>0</v>
      </c>
      <c r="CR61" s="16" t="b">
        <f t="shared" si="56"/>
        <v>0</v>
      </c>
      <c r="CS61" s="16" t="b">
        <f t="shared" si="57"/>
        <v>0</v>
      </c>
      <c r="CT61" s="16" t="b">
        <f t="shared" si="58"/>
        <v>0</v>
      </c>
      <c r="CU61" s="16" t="b">
        <f t="shared" si="59"/>
        <v>0</v>
      </c>
      <c r="CV61" s="16" t="b">
        <f t="shared" si="60"/>
        <v>0</v>
      </c>
      <c r="CW61" s="16" t="b">
        <f t="shared" si="61"/>
        <v>0</v>
      </c>
      <c r="CX61" s="16" t="b">
        <f t="shared" si="62"/>
        <v>0</v>
      </c>
      <c r="CY61" s="16" t="b">
        <f t="shared" si="63"/>
        <v>0</v>
      </c>
      <c r="CZ61" s="16" t="b">
        <f t="shared" si="64"/>
        <v>0</v>
      </c>
      <c r="DA61" s="16" t="b">
        <f t="shared" si="65"/>
        <v>0</v>
      </c>
      <c r="DB61" s="16" t="b">
        <f t="shared" si="66"/>
        <v>0</v>
      </c>
      <c r="DC61" s="16" t="b">
        <f t="shared" si="67"/>
        <v>0</v>
      </c>
      <c r="DD61" s="16" t="b">
        <f t="shared" si="68"/>
        <v>0</v>
      </c>
      <c r="DE61" s="16" t="b">
        <f t="shared" si="69"/>
        <v>0</v>
      </c>
      <c r="DF61" s="16" t="b">
        <f t="shared" si="70"/>
        <v>0</v>
      </c>
      <c r="DG61" s="16" t="b">
        <f t="shared" si="71"/>
        <v>0</v>
      </c>
      <c r="DI61" s="39"/>
      <c r="DJ61" s="39"/>
      <c r="DK61" s="39"/>
      <c r="DL61" s="53" t="str">
        <f t="shared" si="91"/>
        <v/>
      </c>
      <c r="DM61" s="53" t="str">
        <f t="shared" si="92"/>
        <v/>
      </c>
      <c r="DN61" s="53" t="str">
        <f t="shared" si="93"/>
        <v/>
      </c>
      <c r="DO61" s="53" t="str">
        <f t="shared" si="94"/>
        <v/>
      </c>
      <c r="DP61" s="53" t="str">
        <f t="shared" si="95"/>
        <v/>
      </c>
      <c r="DQ61" s="53" t="str">
        <f>IF(ISBLANK($D61),"",CHOOSE($D61,Certification!$C$32,Certification!$C$48,Certification!$C$64,Certification!$C$80,Certification!$C$96))</f>
        <v/>
      </c>
      <c r="DR61" s="53" t="str">
        <f>IF(ISBLANK($D61),"",CHOOSE($D61,Certification!$C$33,Certification!$C$49,Certification!$C$65,Certification!$C$81,Certification!$C$97))</f>
        <v/>
      </c>
      <c r="DS61" s="53" t="str">
        <f>IF(ISBLANK($D61),"",CHOOSE($D61,Certification!$C$34,Certification!$C$50,Certification!$C$66,Certification!$C$82,Certification!$C$98))</f>
        <v/>
      </c>
      <c r="DT61" s="53" t="str">
        <f>IF(ISBLANK($D61),"",CHOOSE($D61,Certification!$C$35,Certification!$C$51,Certification!$C$67,Certification!$C$83,Certification!$C$99))</f>
        <v/>
      </c>
      <c r="DU61" s="53" t="str">
        <f>IF(ISBLANK($D61),"",CHOOSE($D61,Certification!$C$36,Certification!$C$52,Certification!$C$68,Certification!$C$84,Certification!$C$100))</f>
        <v/>
      </c>
      <c r="DV61" s="53" t="str">
        <f>IF(ISBLANK($D61),"",CHOOSE($D61,Certification!$C$37,Certification!$C$53,Certification!$C$69,Certification!$C$85,Certification!$C$101))</f>
        <v/>
      </c>
      <c r="DW61" s="169" t="str">
        <f>IF(ISBLANK($D61),"",CHOOSE($D61,Certification!$G$39,Certification!$G$55,Certification!$G$71,Certification!$G$87,Certification!$G$103))</f>
        <v/>
      </c>
      <c r="DX61" s="169" t="str">
        <f>IF(ISBLANK($D61),"",CHOOSE($D61,Certification!$G$40,Certification!$G$56,Certification!$G$72,Certification!$G$88,Certification!$G$104))</f>
        <v/>
      </c>
      <c r="DY61" s="169" t="str">
        <f>IF(ISBLANK($D61),"",CHOOSE($D61,Certification!$G$41,Certification!$G$57,Certification!$G$73,Certification!$G$89,Certification!$G$105))</f>
        <v/>
      </c>
      <c r="DZ61" s="53" t="str">
        <f>IF(ISBLANK($D61),"",CHOOSE($D61,IF(ISBLANK(Certification!$C$43),"",Certification!$C$43),IF(ISBLANK(Certification!$C$59),"",Certification!$C$59),IF(ISBLANK(Certification!$C$75),"",Certification!$C$75),IF(ISBLANK(Certification!$C$91),"",Certification!$C$91),IF(ISBLANK(Certification!$C$107),"",Certification!$C$107)))</f>
        <v/>
      </c>
      <c r="EA61" s="53" t="str">
        <f>IF(ISBLANK($D61),"",CHOOSE($D61,IF(ISBLANK(Certification!$C$45),"",Certification!$C$45),IF(ISBLANK(Certification!$C$61),"",Certification!$C$61),IF(ISBLANK(Certification!$C$77),"",Certification!$C$77),IF(ISBLANK(Certification!$C$93),"",Certification!$C$93),IF(ISBLANK(Certification!$C$109),"",Certification!$C$109)))</f>
        <v/>
      </c>
      <c r="EC61" s="19" t="s">
        <v>8</v>
      </c>
    </row>
    <row r="62" spans="1:133" s="17" customFormat="1" ht="25.5" x14ac:dyDescent="0.2">
      <c r="A62" s="48">
        <v>52</v>
      </c>
      <c r="B62" s="49" t="str">
        <f t="shared" si="2"/>
        <v/>
      </c>
      <c r="C62" s="186"/>
      <c r="D62" s="26"/>
      <c r="E62" s="189"/>
      <c r="F62" s="189"/>
      <c r="G62" s="189"/>
      <c r="H62" s="189"/>
      <c r="I62" s="189"/>
      <c r="J62" s="27"/>
      <c r="K62" s="27"/>
      <c r="L62" s="27"/>
      <c r="M62" s="27"/>
      <c r="N62" s="43"/>
      <c r="O62" s="27"/>
      <c r="P62" s="43"/>
      <c r="Q62" s="27"/>
      <c r="R62" s="27"/>
      <c r="S62" s="27"/>
      <c r="T62" s="26"/>
      <c r="U62" s="26"/>
      <c r="V62" s="27"/>
      <c r="W62" s="26"/>
      <c r="X62" s="26"/>
      <c r="Y62" s="26"/>
      <c r="Z62" s="26"/>
      <c r="AA62" s="26"/>
      <c r="AB62" s="26"/>
      <c r="AC62" s="26"/>
      <c r="AD62" s="26"/>
      <c r="AE62" s="26"/>
      <c r="AF62" s="26"/>
      <c r="AG62" s="26"/>
      <c r="AH62" s="26"/>
      <c r="AI62" s="26"/>
      <c r="AJ62" s="26"/>
      <c r="AK62" s="26"/>
      <c r="AL62" s="26"/>
      <c r="AM62" s="26"/>
      <c r="AN62" s="26"/>
      <c r="AO62" s="26"/>
      <c r="AP62" s="26"/>
      <c r="AQ62" s="175"/>
      <c r="AR62" s="206"/>
      <c r="AS62" s="180"/>
      <c r="AT62" s="15" t="str">
        <f t="shared" si="73"/>
        <v/>
      </c>
      <c r="AU62" s="15" t="str">
        <f t="shared" si="74"/>
        <v/>
      </c>
      <c r="AV62" s="15" t="str">
        <f t="shared" si="75"/>
        <v/>
      </c>
      <c r="AW62" s="15" t="str">
        <f t="shared" si="76"/>
        <v/>
      </c>
      <c r="AX62" s="15" t="str">
        <f t="shared" si="96"/>
        <v/>
      </c>
      <c r="AY62" s="15" t="str">
        <f t="shared" si="96"/>
        <v/>
      </c>
      <c r="AZ62" s="15" t="str">
        <f t="shared" si="28"/>
        <v/>
      </c>
      <c r="BA62" s="15" t="str">
        <f t="shared" si="97"/>
        <v/>
      </c>
      <c r="BB62" s="15" t="str">
        <f t="shared" si="97"/>
        <v/>
      </c>
      <c r="BC62" s="15" t="str">
        <f t="shared" si="77"/>
        <v/>
      </c>
      <c r="BD62" s="15" t="str">
        <f t="shared" si="78"/>
        <v/>
      </c>
      <c r="BE62" s="15" t="str">
        <f t="shared" si="79"/>
        <v/>
      </c>
      <c r="BF62" s="15" t="str">
        <f t="shared" si="80"/>
        <v/>
      </c>
      <c r="BG62" s="15" t="str">
        <f t="shared" si="81"/>
        <v/>
      </c>
      <c r="BH62" s="15" t="str">
        <f t="shared" si="29"/>
        <v/>
      </c>
      <c r="BI62" s="15" t="str">
        <f t="shared" si="30"/>
        <v/>
      </c>
      <c r="BJ62" s="15" t="str">
        <f t="shared" si="31"/>
        <v/>
      </c>
      <c r="BK62" s="15" t="str">
        <f t="shared" si="82"/>
        <v/>
      </c>
      <c r="BL62" s="15" t="str">
        <f t="shared" si="83"/>
        <v/>
      </c>
      <c r="BM62" s="15" t="str">
        <f t="shared" si="32"/>
        <v/>
      </c>
      <c r="BN62" s="15" t="str">
        <f t="shared" si="84"/>
        <v/>
      </c>
      <c r="BO62" s="15" t="str">
        <f t="shared" si="33"/>
        <v/>
      </c>
      <c r="BP62" s="15" t="str">
        <f t="shared" si="34"/>
        <v/>
      </c>
      <c r="BQ62" s="15" t="str">
        <f t="shared" si="85"/>
        <v/>
      </c>
      <c r="BR62" s="15" t="str">
        <f t="shared" si="35"/>
        <v/>
      </c>
      <c r="BS62" s="15" t="str">
        <f t="shared" si="36"/>
        <v/>
      </c>
      <c r="BT62" s="15" t="str">
        <f t="shared" si="86"/>
        <v/>
      </c>
      <c r="BU62" s="15" t="str">
        <f t="shared" si="37"/>
        <v/>
      </c>
      <c r="BV62" s="15" t="str">
        <f t="shared" si="38"/>
        <v/>
      </c>
      <c r="BW62" s="15" t="str">
        <f t="shared" si="87"/>
        <v/>
      </c>
      <c r="BX62" s="15" t="str">
        <f t="shared" si="39"/>
        <v/>
      </c>
      <c r="BY62" s="15" t="str">
        <f t="shared" si="40"/>
        <v/>
      </c>
      <c r="BZ62" s="15" t="str">
        <f t="shared" si="88"/>
        <v/>
      </c>
      <c r="CA62" s="15" t="str">
        <f t="shared" si="41"/>
        <v/>
      </c>
      <c r="CB62" s="15" t="str">
        <f t="shared" si="42"/>
        <v/>
      </c>
      <c r="CC62" s="15" t="str">
        <f t="shared" si="89"/>
        <v/>
      </c>
      <c r="CD62" s="15" t="str">
        <f t="shared" si="43"/>
        <v/>
      </c>
      <c r="CE62" s="15" t="str">
        <f t="shared" si="44"/>
        <v/>
      </c>
      <c r="CF62" s="15" t="str">
        <f t="shared" si="90"/>
        <v/>
      </c>
      <c r="CG62" s="15" t="str">
        <f t="shared" si="45"/>
        <v/>
      </c>
      <c r="CH62" s="15" t="str">
        <f t="shared" si="46"/>
        <v/>
      </c>
      <c r="CI62" s="15" t="str">
        <f t="shared" si="47"/>
        <v/>
      </c>
      <c r="CJ62" s="16" t="b">
        <f t="shared" si="48"/>
        <v>0</v>
      </c>
      <c r="CK62" s="16" t="b">
        <f t="shared" si="49"/>
        <v>0</v>
      </c>
      <c r="CL62" s="16" t="b">
        <f t="shared" si="50"/>
        <v>0</v>
      </c>
      <c r="CM62" s="16" t="b">
        <f t="shared" si="51"/>
        <v>0</v>
      </c>
      <c r="CN62" s="16" t="b">
        <f t="shared" si="52"/>
        <v>0</v>
      </c>
      <c r="CO62" s="16" t="b">
        <f t="shared" si="53"/>
        <v>0</v>
      </c>
      <c r="CP62" s="16" t="b">
        <f t="shared" si="54"/>
        <v>0</v>
      </c>
      <c r="CQ62" s="16" t="b">
        <f t="shared" si="55"/>
        <v>0</v>
      </c>
      <c r="CR62" s="16" t="b">
        <f t="shared" si="56"/>
        <v>0</v>
      </c>
      <c r="CS62" s="16" t="b">
        <f t="shared" si="57"/>
        <v>0</v>
      </c>
      <c r="CT62" s="16" t="b">
        <f t="shared" si="58"/>
        <v>0</v>
      </c>
      <c r="CU62" s="16" t="b">
        <f t="shared" si="59"/>
        <v>0</v>
      </c>
      <c r="CV62" s="16" t="b">
        <f t="shared" si="60"/>
        <v>0</v>
      </c>
      <c r="CW62" s="16" t="b">
        <f t="shared" si="61"/>
        <v>0</v>
      </c>
      <c r="CX62" s="16" t="b">
        <f t="shared" si="62"/>
        <v>0</v>
      </c>
      <c r="CY62" s="16" t="b">
        <f t="shared" si="63"/>
        <v>0</v>
      </c>
      <c r="CZ62" s="16" t="b">
        <f t="shared" si="64"/>
        <v>0</v>
      </c>
      <c r="DA62" s="16" t="b">
        <f t="shared" si="65"/>
        <v>0</v>
      </c>
      <c r="DB62" s="16" t="b">
        <f t="shared" si="66"/>
        <v>0</v>
      </c>
      <c r="DC62" s="16" t="b">
        <f t="shared" si="67"/>
        <v>0</v>
      </c>
      <c r="DD62" s="16" t="b">
        <f t="shared" si="68"/>
        <v>0</v>
      </c>
      <c r="DE62" s="16" t="b">
        <f t="shared" si="69"/>
        <v>0</v>
      </c>
      <c r="DF62" s="16" t="b">
        <f t="shared" si="70"/>
        <v>0</v>
      </c>
      <c r="DG62" s="16" t="b">
        <f t="shared" si="71"/>
        <v>0</v>
      </c>
      <c r="DI62" s="39"/>
      <c r="DJ62" s="39"/>
      <c r="DK62" s="39"/>
      <c r="DL62" s="53" t="str">
        <f t="shared" si="91"/>
        <v/>
      </c>
      <c r="DM62" s="53" t="str">
        <f t="shared" si="92"/>
        <v/>
      </c>
      <c r="DN62" s="53" t="str">
        <f t="shared" si="93"/>
        <v/>
      </c>
      <c r="DO62" s="53" t="str">
        <f t="shared" si="94"/>
        <v/>
      </c>
      <c r="DP62" s="53" t="str">
        <f t="shared" si="95"/>
        <v/>
      </c>
      <c r="DQ62" s="53" t="str">
        <f>IF(ISBLANK($D62),"",CHOOSE($D62,Certification!$C$32,Certification!$C$48,Certification!$C$64,Certification!$C$80,Certification!$C$96))</f>
        <v/>
      </c>
      <c r="DR62" s="53" t="str">
        <f>IF(ISBLANK($D62),"",CHOOSE($D62,Certification!$C$33,Certification!$C$49,Certification!$C$65,Certification!$C$81,Certification!$C$97))</f>
        <v/>
      </c>
      <c r="DS62" s="53" t="str">
        <f>IF(ISBLANK($D62),"",CHOOSE($D62,Certification!$C$34,Certification!$C$50,Certification!$C$66,Certification!$C$82,Certification!$C$98))</f>
        <v/>
      </c>
      <c r="DT62" s="53" t="str">
        <f>IF(ISBLANK($D62),"",CHOOSE($D62,Certification!$C$35,Certification!$C$51,Certification!$C$67,Certification!$C$83,Certification!$C$99))</f>
        <v/>
      </c>
      <c r="DU62" s="53" t="str">
        <f>IF(ISBLANK($D62),"",CHOOSE($D62,Certification!$C$36,Certification!$C$52,Certification!$C$68,Certification!$C$84,Certification!$C$100))</f>
        <v/>
      </c>
      <c r="DV62" s="53" t="str">
        <f>IF(ISBLANK($D62),"",CHOOSE($D62,Certification!$C$37,Certification!$C$53,Certification!$C$69,Certification!$C$85,Certification!$C$101))</f>
        <v/>
      </c>
      <c r="DW62" s="169" t="str">
        <f>IF(ISBLANK($D62),"",CHOOSE($D62,Certification!$G$39,Certification!$G$55,Certification!$G$71,Certification!$G$87,Certification!$G$103))</f>
        <v/>
      </c>
      <c r="DX62" s="169" t="str">
        <f>IF(ISBLANK($D62),"",CHOOSE($D62,Certification!$G$40,Certification!$G$56,Certification!$G$72,Certification!$G$88,Certification!$G$104))</f>
        <v/>
      </c>
      <c r="DY62" s="169" t="str">
        <f>IF(ISBLANK($D62),"",CHOOSE($D62,Certification!$G$41,Certification!$G$57,Certification!$G$73,Certification!$G$89,Certification!$G$105))</f>
        <v/>
      </c>
      <c r="DZ62" s="53" t="str">
        <f>IF(ISBLANK($D62),"",CHOOSE($D62,IF(ISBLANK(Certification!$C$43),"",Certification!$C$43),IF(ISBLANK(Certification!$C$59),"",Certification!$C$59),IF(ISBLANK(Certification!$C$75),"",Certification!$C$75),IF(ISBLANK(Certification!$C$91),"",Certification!$C$91),IF(ISBLANK(Certification!$C$107),"",Certification!$C$107)))</f>
        <v/>
      </c>
      <c r="EA62" s="53" t="str">
        <f>IF(ISBLANK($D62),"",CHOOSE($D62,IF(ISBLANK(Certification!$C$45),"",Certification!$C$45),IF(ISBLANK(Certification!$C$61),"",Certification!$C$61),IF(ISBLANK(Certification!$C$77),"",Certification!$C$77),IF(ISBLANK(Certification!$C$93),"",Certification!$C$93),IF(ISBLANK(Certification!$C$109),"",Certification!$C$109)))</f>
        <v/>
      </c>
      <c r="EC62" s="19" t="s">
        <v>8</v>
      </c>
    </row>
    <row r="63" spans="1:133" s="17" customFormat="1" ht="25.5" x14ac:dyDescent="0.2">
      <c r="A63" s="48">
        <v>53</v>
      </c>
      <c r="B63" s="49" t="str">
        <f t="shared" si="2"/>
        <v/>
      </c>
      <c r="C63" s="186"/>
      <c r="D63" s="26"/>
      <c r="E63" s="189"/>
      <c r="F63" s="189"/>
      <c r="G63" s="189"/>
      <c r="H63" s="189"/>
      <c r="I63" s="189"/>
      <c r="J63" s="27"/>
      <c r="K63" s="27"/>
      <c r="L63" s="27"/>
      <c r="M63" s="27"/>
      <c r="N63" s="43"/>
      <c r="O63" s="27"/>
      <c r="P63" s="43"/>
      <c r="Q63" s="27"/>
      <c r="R63" s="27"/>
      <c r="S63" s="27"/>
      <c r="T63" s="26"/>
      <c r="U63" s="26"/>
      <c r="V63" s="27"/>
      <c r="W63" s="26"/>
      <c r="X63" s="26"/>
      <c r="Y63" s="26"/>
      <c r="Z63" s="26"/>
      <c r="AA63" s="26"/>
      <c r="AB63" s="26"/>
      <c r="AC63" s="26"/>
      <c r="AD63" s="26"/>
      <c r="AE63" s="26"/>
      <c r="AF63" s="26"/>
      <c r="AG63" s="26"/>
      <c r="AH63" s="26"/>
      <c r="AI63" s="26"/>
      <c r="AJ63" s="26"/>
      <c r="AK63" s="26"/>
      <c r="AL63" s="26"/>
      <c r="AM63" s="26"/>
      <c r="AN63" s="26"/>
      <c r="AO63" s="26"/>
      <c r="AP63" s="26"/>
      <c r="AQ63" s="175"/>
      <c r="AR63" s="206"/>
      <c r="AS63" s="180"/>
      <c r="AT63" s="15" t="str">
        <f t="shared" si="73"/>
        <v/>
      </c>
      <c r="AU63" s="15" t="str">
        <f t="shared" si="74"/>
        <v/>
      </c>
      <c r="AV63" s="15" t="str">
        <f t="shared" si="75"/>
        <v/>
      </c>
      <c r="AW63" s="15" t="str">
        <f t="shared" si="76"/>
        <v/>
      </c>
      <c r="AX63" s="15" t="str">
        <f t="shared" si="96"/>
        <v/>
      </c>
      <c r="AY63" s="15" t="str">
        <f t="shared" si="96"/>
        <v/>
      </c>
      <c r="AZ63" s="15" t="str">
        <f t="shared" si="28"/>
        <v/>
      </c>
      <c r="BA63" s="15" t="str">
        <f t="shared" si="97"/>
        <v/>
      </c>
      <c r="BB63" s="15" t="str">
        <f t="shared" si="97"/>
        <v/>
      </c>
      <c r="BC63" s="15" t="str">
        <f t="shared" si="77"/>
        <v/>
      </c>
      <c r="BD63" s="15" t="str">
        <f t="shared" si="78"/>
        <v/>
      </c>
      <c r="BE63" s="15" t="str">
        <f t="shared" si="79"/>
        <v/>
      </c>
      <c r="BF63" s="15" t="str">
        <f t="shared" si="80"/>
        <v/>
      </c>
      <c r="BG63" s="15" t="str">
        <f t="shared" si="81"/>
        <v/>
      </c>
      <c r="BH63" s="15" t="str">
        <f t="shared" si="29"/>
        <v/>
      </c>
      <c r="BI63" s="15" t="str">
        <f t="shared" si="30"/>
        <v/>
      </c>
      <c r="BJ63" s="15" t="str">
        <f t="shared" si="31"/>
        <v/>
      </c>
      <c r="BK63" s="15" t="str">
        <f t="shared" si="82"/>
        <v/>
      </c>
      <c r="BL63" s="15" t="str">
        <f t="shared" si="83"/>
        <v/>
      </c>
      <c r="BM63" s="15" t="str">
        <f t="shared" si="32"/>
        <v/>
      </c>
      <c r="BN63" s="15" t="str">
        <f t="shared" si="84"/>
        <v/>
      </c>
      <c r="BO63" s="15" t="str">
        <f t="shared" si="33"/>
        <v/>
      </c>
      <c r="BP63" s="15" t="str">
        <f t="shared" si="34"/>
        <v/>
      </c>
      <c r="BQ63" s="15" t="str">
        <f t="shared" si="85"/>
        <v/>
      </c>
      <c r="BR63" s="15" t="str">
        <f t="shared" si="35"/>
        <v/>
      </c>
      <c r="BS63" s="15" t="str">
        <f t="shared" si="36"/>
        <v/>
      </c>
      <c r="BT63" s="15" t="str">
        <f t="shared" si="86"/>
        <v/>
      </c>
      <c r="BU63" s="15" t="str">
        <f t="shared" si="37"/>
        <v/>
      </c>
      <c r="BV63" s="15" t="str">
        <f t="shared" si="38"/>
        <v/>
      </c>
      <c r="BW63" s="15" t="str">
        <f t="shared" si="87"/>
        <v/>
      </c>
      <c r="BX63" s="15" t="str">
        <f t="shared" si="39"/>
        <v/>
      </c>
      <c r="BY63" s="15" t="str">
        <f t="shared" si="40"/>
        <v/>
      </c>
      <c r="BZ63" s="15" t="str">
        <f t="shared" si="88"/>
        <v/>
      </c>
      <c r="CA63" s="15" t="str">
        <f t="shared" si="41"/>
        <v/>
      </c>
      <c r="CB63" s="15" t="str">
        <f t="shared" si="42"/>
        <v/>
      </c>
      <c r="CC63" s="15" t="str">
        <f t="shared" si="89"/>
        <v/>
      </c>
      <c r="CD63" s="15" t="str">
        <f t="shared" si="43"/>
        <v/>
      </c>
      <c r="CE63" s="15" t="str">
        <f t="shared" si="44"/>
        <v/>
      </c>
      <c r="CF63" s="15" t="str">
        <f t="shared" si="90"/>
        <v/>
      </c>
      <c r="CG63" s="15" t="str">
        <f t="shared" si="45"/>
        <v/>
      </c>
      <c r="CH63" s="15" t="str">
        <f t="shared" si="46"/>
        <v/>
      </c>
      <c r="CI63" s="15" t="str">
        <f t="shared" si="47"/>
        <v/>
      </c>
      <c r="CJ63" s="16" t="b">
        <f t="shared" si="48"/>
        <v>0</v>
      </c>
      <c r="CK63" s="16" t="b">
        <f t="shared" si="49"/>
        <v>0</v>
      </c>
      <c r="CL63" s="16" t="b">
        <f t="shared" si="50"/>
        <v>0</v>
      </c>
      <c r="CM63" s="16" t="b">
        <f t="shared" si="51"/>
        <v>0</v>
      </c>
      <c r="CN63" s="16" t="b">
        <f t="shared" si="52"/>
        <v>0</v>
      </c>
      <c r="CO63" s="16" t="b">
        <f t="shared" si="53"/>
        <v>0</v>
      </c>
      <c r="CP63" s="16" t="b">
        <f t="shared" si="54"/>
        <v>0</v>
      </c>
      <c r="CQ63" s="16" t="b">
        <f t="shared" si="55"/>
        <v>0</v>
      </c>
      <c r="CR63" s="16" t="b">
        <f t="shared" si="56"/>
        <v>0</v>
      </c>
      <c r="CS63" s="16" t="b">
        <f t="shared" si="57"/>
        <v>0</v>
      </c>
      <c r="CT63" s="16" t="b">
        <f t="shared" si="58"/>
        <v>0</v>
      </c>
      <c r="CU63" s="16" t="b">
        <f t="shared" si="59"/>
        <v>0</v>
      </c>
      <c r="CV63" s="16" t="b">
        <f t="shared" si="60"/>
        <v>0</v>
      </c>
      <c r="CW63" s="16" t="b">
        <f t="shared" si="61"/>
        <v>0</v>
      </c>
      <c r="CX63" s="16" t="b">
        <f t="shared" si="62"/>
        <v>0</v>
      </c>
      <c r="CY63" s="16" t="b">
        <f t="shared" si="63"/>
        <v>0</v>
      </c>
      <c r="CZ63" s="16" t="b">
        <f t="shared" si="64"/>
        <v>0</v>
      </c>
      <c r="DA63" s="16" t="b">
        <f t="shared" si="65"/>
        <v>0</v>
      </c>
      <c r="DB63" s="16" t="b">
        <f t="shared" si="66"/>
        <v>0</v>
      </c>
      <c r="DC63" s="16" t="b">
        <f t="shared" si="67"/>
        <v>0</v>
      </c>
      <c r="DD63" s="16" t="b">
        <f t="shared" si="68"/>
        <v>0</v>
      </c>
      <c r="DE63" s="16" t="b">
        <f t="shared" si="69"/>
        <v>0</v>
      </c>
      <c r="DF63" s="16" t="b">
        <f t="shared" si="70"/>
        <v>0</v>
      </c>
      <c r="DG63" s="16" t="b">
        <f t="shared" si="71"/>
        <v>0</v>
      </c>
      <c r="DI63" s="39"/>
      <c r="DJ63" s="39"/>
      <c r="DK63" s="39"/>
      <c r="DL63" s="53" t="str">
        <f t="shared" si="91"/>
        <v/>
      </c>
      <c r="DM63" s="53" t="str">
        <f t="shared" si="92"/>
        <v/>
      </c>
      <c r="DN63" s="53" t="str">
        <f t="shared" si="93"/>
        <v/>
      </c>
      <c r="DO63" s="53" t="str">
        <f t="shared" si="94"/>
        <v/>
      </c>
      <c r="DP63" s="53" t="str">
        <f t="shared" si="95"/>
        <v/>
      </c>
      <c r="DQ63" s="53" t="str">
        <f>IF(ISBLANK($D63),"",CHOOSE($D63,Certification!$C$32,Certification!$C$48,Certification!$C$64,Certification!$C$80,Certification!$C$96))</f>
        <v/>
      </c>
      <c r="DR63" s="53" t="str">
        <f>IF(ISBLANK($D63),"",CHOOSE($D63,Certification!$C$33,Certification!$C$49,Certification!$C$65,Certification!$C$81,Certification!$C$97))</f>
        <v/>
      </c>
      <c r="DS63" s="53" t="str">
        <f>IF(ISBLANK($D63),"",CHOOSE($D63,Certification!$C$34,Certification!$C$50,Certification!$C$66,Certification!$C$82,Certification!$C$98))</f>
        <v/>
      </c>
      <c r="DT63" s="53" t="str">
        <f>IF(ISBLANK($D63),"",CHOOSE($D63,Certification!$C$35,Certification!$C$51,Certification!$C$67,Certification!$C$83,Certification!$C$99))</f>
        <v/>
      </c>
      <c r="DU63" s="53" t="str">
        <f>IF(ISBLANK($D63),"",CHOOSE($D63,Certification!$C$36,Certification!$C$52,Certification!$C$68,Certification!$C$84,Certification!$C$100))</f>
        <v/>
      </c>
      <c r="DV63" s="53" t="str">
        <f>IF(ISBLANK($D63),"",CHOOSE($D63,Certification!$C$37,Certification!$C$53,Certification!$C$69,Certification!$C$85,Certification!$C$101))</f>
        <v/>
      </c>
      <c r="DW63" s="169" t="str">
        <f>IF(ISBLANK($D63),"",CHOOSE($D63,Certification!$G$39,Certification!$G$55,Certification!$G$71,Certification!$G$87,Certification!$G$103))</f>
        <v/>
      </c>
      <c r="DX63" s="169" t="str">
        <f>IF(ISBLANK($D63),"",CHOOSE($D63,Certification!$G$40,Certification!$G$56,Certification!$G$72,Certification!$G$88,Certification!$G$104))</f>
        <v/>
      </c>
      <c r="DY63" s="169" t="str">
        <f>IF(ISBLANK($D63),"",CHOOSE($D63,Certification!$G$41,Certification!$G$57,Certification!$G$73,Certification!$G$89,Certification!$G$105))</f>
        <v/>
      </c>
      <c r="DZ63" s="53" t="str">
        <f>IF(ISBLANK($D63),"",CHOOSE($D63,IF(ISBLANK(Certification!$C$43),"",Certification!$C$43),IF(ISBLANK(Certification!$C$59),"",Certification!$C$59),IF(ISBLANK(Certification!$C$75),"",Certification!$C$75),IF(ISBLANK(Certification!$C$91),"",Certification!$C$91),IF(ISBLANK(Certification!$C$107),"",Certification!$C$107)))</f>
        <v/>
      </c>
      <c r="EA63" s="53" t="str">
        <f>IF(ISBLANK($D63),"",CHOOSE($D63,IF(ISBLANK(Certification!$C$45),"",Certification!$C$45),IF(ISBLANK(Certification!$C$61),"",Certification!$C$61),IF(ISBLANK(Certification!$C$77),"",Certification!$C$77),IF(ISBLANK(Certification!$C$93),"",Certification!$C$93),IF(ISBLANK(Certification!$C$109),"",Certification!$C$109)))</f>
        <v/>
      </c>
      <c r="EC63" s="19" t="s">
        <v>8</v>
      </c>
    </row>
    <row r="64" spans="1:133" s="17" customFormat="1" ht="25.5" x14ac:dyDescent="0.2">
      <c r="A64" s="48">
        <v>54</v>
      </c>
      <c r="B64" s="49" t="str">
        <f t="shared" si="2"/>
        <v/>
      </c>
      <c r="C64" s="186"/>
      <c r="D64" s="26"/>
      <c r="E64" s="189"/>
      <c r="F64" s="189"/>
      <c r="G64" s="189"/>
      <c r="H64" s="189"/>
      <c r="I64" s="189"/>
      <c r="J64" s="27"/>
      <c r="K64" s="27"/>
      <c r="L64" s="27"/>
      <c r="M64" s="27"/>
      <c r="N64" s="43"/>
      <c r="O64" s="27"/>
      <c r="P64" s="43"/>
      <c r="Q64" s="27"/>
      <c r="R64" s="27"/>
      <c r="S64" s="27"/>
      <c r="T64" s="26"/>
      <c r="U64" s="26"/>
      <c r="V64" s="27"/>
      <c r="W64" s="26"/>
      <c r="X64" s="26"/>
      <c r="Y64" s="26"/>
      <c r="Z64" s="26"/>
      <c r="AA64" s="26"/>
      <c r="AB64" s="26"/>
      <c r="AC64" s="26"/>
      <c r="AD64" s="26"/>
      <c r="AE64" s="26"/>
      <c r="AF64" s="26"/>
      <c r="AG64" s="26"/>
      <c r="AH64" s="26"/>
      <c r="AI64" s="26"/>
      <c r="AJ64" s="26"/>
      <c r="AK64" s="26"/>
      <c r="AL64" s="26"/>
      <c r="AM64" s="26"/>
      <c r="AN64" s="26"/>
      <c r="AO64" s="26"/>
      <c r="AP64" s="26"/>
      <c r="AQ64" s="175"/>
      <c r="AR64" s="206"/>
      <c r="AS64" s="180"/>
      <c r="AT64" s="15" t="str">
        <f t="shared" si="73"/>
        <v/>
      </c>
      <c r="AU64" s="15" t="str">
        <f t="shared" si="74"/>
        <v/>
      </c>
      <c r="AV64" s="15" t="str">
        <f t="shared" si="75"/>
        <v/>
      </c>
      <c r="AW64" s="15" t="str">
        <f t="shared" si="76"/>
        <v/>
      </c>
      <c r="AX64" s="15" t="str">
        <f t="shared" si="96"/>
        <v/>
      </c>
      <c r="AY64" s="15" t="str">
        <f t="shared" si="96"/>
        <v/>
      </c>
      <c r="AZ64" s="15" t="str">
        <f t="shared" si="28"/>
        <v/>
      </c>
      <c r="BA64" s="15" t="str">
        <f t="shared" si="97"/>
        <v/>
      </c>
      <c r="BB64" s="15" t="str">
        <f t="shared" si="97"/>
        <v/>
      </c>
      <c r="BC64" s="15" t="str">
        <f t="shared" si="77"/>
        <v/>
      </c>
      <c r="BD64" s="15" t="str">
        <f t="shared" si="78"/>
        <v/>
      </c>
      <c r="BE64" s="15" t="str">
        <f t="shared" si="79"/>
        <v/>
      </c>
      <c r="BF64" s="15" t="str">
        <f t="shared" si="80"/>
        <v/>
      </c>
      <c r="BG64" s="15" t="str">
        <f t="shared" si="81"/>
        <v/>
      </c>
      <c r="BH64" s="15" t="str">
        <f t="shared" si="29"/>
        <v/>
      </c>
      <c r="BI64" s="15" t="str">
        <f t="shared" si="30"/>
        <v/>
      </c>
      <c r="BJ64" s="15" t="str">
        <f t="shared" si="31"/>
        <v/>
      </c>
      <c r="BK64" s="15" t="str">
        <f t="shared" si="82"/>
        <v/>
      </c>
      <c r="BL64" s="15" t="str">
        <f t="shared" si="83"/>
        <v/>
      </c>
      <c r="BM64" s="15" t="str">
        <f t="shared" si="32"/>
        <v/>
      </c>
      <c r="BN64" s="15" t="str">
        <f t="shared" si="84"/>
        <v/>
      </c>
      <c r="BO64" s="15" t="str">
        <f t="shared" si="33"/>
        <v/>
      </c>
      <c r="BP64" s="15" t="str">
        <f t="shared" si="34"/>
        <v/>
      </c>
      <c r="BQ64" s="15" t="str">
        <f t="shared" si="85"/>
        <v/>
      </c>
      <c r="BR64" s="15" t="str">
        <f t="shared" si="35"/>
        <v/>
      </c>
      <c r="BS64" s="15" t="str">
        <f t="shared" si="36"/>
        <v/>
      </c>
      <c r="BT64" s="15" t="str">
        <f t="shared" si="86"/>
        <v/>
      </c>
      <c r="BU64" s="15" t="str">
        <f t="shared" si="37"/>
        <v/>
      </c>
      <c r="BV64" s="15" t="str">
        <f t="shared" si="38"/>
        <v/>
      </c>
      <c r="BW64" s="15" t="str">
        <f t="shared" si="87"/>
        <v/>
      </c>
      <c r="BX64" s="15" t="str">
        <f t="shared" si="39"/>
        <v/>
      </c>
      <c r="BY64" s="15" t="str">
        <f t="shared" si="40"/>
        <v/>
      </c>
      <c r="BZ64" s="15" t="str">
        <f t="shared" si="88"/>
        <v/>
      </c>
      <c r="CA64" s="15" t="str">
        <f t="shared" si="41"/>
        <v/>
      </c>
      <c r="CB64" s="15" t="str">
        <f t="shared" si="42"/>
        <v/>
      </c>
      <c r="CC64" s="15" t="str">
        <f t="shared" si="89"/>
        <v/>
      </c>
      <c r="CD64" s="15" t="str">
        <f t="shared" si="43"/>
        <v/>
      </c>
      <c r="CE64" s="15" t="str">
        <f t="shared" si="44"/>
        <v/>
      </c>
      <c r="CF64" s="15" t="str">
        <f t="shared" si="90"/>
        <v/>
      </c>
      <c r="CG64" s="15" t="str">
        <f t="shared" si="45"/>
        <v/>
      </c>
      <c r="CH64" s="15" t="str">
        <f t="shared" si="46"/>
        <v/>
      </c>
      <c r="CI64" s="15" t="str">
        <f t="shared" si="47"/>
        <v/>
      </c>
      <c r="CJ64" s="16" t="b">
        <f t="shared" si="48"/>
        <v>0</v>
      </c>
      <c r="CK64" s="16" t="b">
        <f t="shared" si="49"/>
        <v>0</v>
      </c>
      <c r="CL64" s="16" t="b">
        <f t="shared" si="50"/>
        <v>0</v>
      </c>
      <c r="CM64" s="16" t="b">
        <f t="shared" si="51"/>
        <v>0</v>
      </c>
      <c r="CN64" s="16" t="b">
        <f t="shared" si="52"/>
        <v>0</v>
      </c>
      <c r="CO64" s="16" t="b">
        <f t="shared" si="53"/>
        <v>0</v>
      </c>
      <c r="CP64" s="16" t="b">
        <f t="shared" si="54"/>
        <v>0</v>
      </c>
      <c r="CQ64" s="16" t="b">
        <f t="shared" si="55"/>
        <v>0</v>
      </c>
      <c r="CR64" s="16" t="b">
        <f t="shared" si="56"/>
        <v>0</v>
      </c>
      <c r="CS64" s="16" t="b">
        <f t="shared" si="57"/>
        <v>0</v>
      </c>
      <c r="CT64" s="16" t="b">
        <f t="shared" si="58"/>
        <v>0</v>
      </c>
      <c r="CU64" s="16" t="b">
        <f t="shared" si="59"/>
        <v>0</v>
      </c>
      <c r="CV64" s="16" t="b">
        <f t="shared" si="60"/>
        <v>0</v>
      </c>
      <c r="CW64" s="16" t="b">
        <f t="shared" si="61"/>
        <v>0</v>
      </c>
      <c r="CX64" s="16" t="b">
        <f t="shared" si="62"/>
        <v>0</v>
      </c>
      <c r="CY64" s="16" t="b">
        <f t="shared" si="63"/>
        <v>0</v>
      </c>
      <c r="CZ64" s="16" t="b">
        <f t="shared" si="64"/>
        <v>0</v>
      </c>
      <c r="DA64" s="16" t="b">
        <f t="shared" si="65"/>
        <v>0</v>
      </c>
      <c r="DB64" s="16" t="b">
        <f t="shared" si="66"/>
        <v>0</v>
      </c>
      <c r="DC64" s="16" t="b">
        <f t="shared" si="67"/>
        <v>0</v>
      </c>
      <c r="DD64" s="16" t="b">
        <f t="shared" si="68"/>
        <v>0</v>
      </c>
      <c r="DE64" s="16" t="b">
        <f t="shared" si="69"/>
        <v>0</v>
      </c>
      <c r="DF64" s="16" t="b">
        <f t="shared" si="70"/>
        <v>0</v>
      </c>
      <c r="DG64" s="16" t="b">
        <f t="shared" si="71"/>
        <v>0</v>
      </c>
      <c r="DI64" s="39"/>
      <c r="DJ64" s="39"/>
      <c r="DK64" s="39"/>
      <c r="DL64" s="53" t="str">
        <f t="shared" si="91"/>
        <v/>
      </c>
      <c r="DM64" s="53" t="str">
        <f t="shared" si="92"/>
        <v/>
      </c>
      <c r="DN64" s="53" t="str">
        <f t="shared" si="93"/>
        <v/>
      </c>
      <c r="DO64" s="53" t="str">
        <f t="shared" si="94"/>
        <v/>
      </c>
      <c r="DP64" s="53" t="str">
        <f t="shared" si="95"/>
        <v/>
      </c>
      <c r="DQ64" s="53" t="str">
        <f>IF(ISBLANK($D64),"",CHOOSE($D64,Certification!$C$32,Certification!$C$48,Certification!$C$64,Certification!$C$80,Certification!$C$96))</f>
        <v/>
      </c>
      <c r="DR64" s="53" t="str">
        <f>IF(ISBLANK($D64),"",CHOOSE($D64,Certification!$C$33,Certification!$C$49,Certification!$C$65,Certification!$C$81,Certification!$C$97))</f>
        <v/>
      </c>
      <c r="DS64" s="53" t="str">
        <f>IF(ISBLANK($D64),"",CHOOSE($D64,Certification!$C$34,Certification!$C$50,Certification!$C$66,Certification!$C$82,Certification!$C$98))</f>
        <v/>
      </c>
      <c r="DT64" s="53" t="str">
        <f>IF(ISBLANK($D64),"",CHOOSE($D64,Certification!$C$35,Certification!$C$51,Certification!$C$67,Certification!$C$83,Certification!$C$99))</f>
        <v/>
      </c>
      <c r="DU64" s="53" t="str">
        <f>IF(ISBLANK($D64),"",CHOOSE($D64,Certification!$C$36,Certification!$C$52,Certification!$C$68,Certification!$C$84,Certification!$C$100))</f>
        <v/>
      </c>
      <c r="DV64" s="53" t="str">
        <f>IF(ISBLANK($D64),"",CHOOSE($D64,Certification!$C$37,Certification!$C$53,Certification!$C$69,Certification!$C$85,Certification!$C$101))</f>
        <v/>
      </c>
      <c r="DW64" s="169" t="str">
        <f>IF(ISBLANK($D64),"",CHOOSE($D64,Certification!$G$39,Certification!$G$55,Certification!$G$71,Certification!$G$87,Certification!$G$103))</f>
        <v/>
      </c>
      <c r="DX64" s="169" t="str">
        <f>IF(ISBLANK($D64),"",CHOOSE($D64,Certification!$G$40,Certification!$G$56,Certification!$G$72,Certification!$G$88,Certification!$G$104))</f>
        <v/>
      </c>
      <c r="DY64" s="169" t="str">
        <f>IF(ISBLANK($D64),"",CHOOSE($D64,Certification!$G$41,Certification!$G$57,Certification!$G$73,Certification!$G$89,Certification!$G$105))</f>
        <v/>
      </c>
      <c r="DZ64" s="53" t="str">
        <f>IF(ISBLANK($D64),"",CHOOSE($D64,IF(ISBLANK(Certification!$C$43),"",Certification!$C$43),IF(ISBLANK(Certification!$C$59),"",Certification!$C$59),IF(ISBLANK(Certification!$C$75),"",Certification!$C$75),IF(ISBLANK(Certification!$C$91),"",Certification!$C$91),IF(ISBLANK(Certification!$C$107),"",Certification!$C$107)))</f>
        <v/>
      </c>
      <c r="EA64" s="53" t="str">
        <f>IF(ISBLANK($D64),"",CHOOSE($D64,IF(ISBLANK(Certification!$C$45),"",Certification!$C$45),IF(ISBLANK(Certification!$C$61),"",Certification!$C$61),IF(ISBLANK(Certification!$C$77),"",Certification!$C$77),IF(ISBLANK(Certification!$C$93),"",Certification!$C$93),IF(ISBLANK(Certification!$C$109),"",Certification!$C$109)))</f>
        <v/>
      </c>
      <c r="EC64" s="19" t="s">
        <v>8</v>
      </c>
    </row>
    <row r="65" spans="1:133" s="17" customFormat="1" ht="25.5" x14ac:dyDescent="0.2">
      <c r="A65" s="48">
        <v>55</v>
      </c>
      <c r="B65" s="49" t="str">
        <f t="shared" si="2"/>
        <v/>
      </c>
      <c r="C65" s="186"/>
      <c r="D65" s="26"/>
      <c r="E65" s="189"/>
      <c r="F65" s="189"/>
      <c r="G65" s="189"/>
      <c r="H65" s="189"/>
      <c r="I65" s="189"/>
      <c r="J65" s="27"/>
      <c r="K65" s="27"/>
      <c r="L65" s="27"/>
      <c r="M65" s="27"/>
      <c r="N65" s="43"/>
      <c r="O65" s="27"/>
      <c r="P65" s="43"/>
      <c r="Q65" s="27"/>
      <c r="R65" s="27"/>
      <c r="S65" s="27"/>
      <c r="T65" s="26"/>
      <c r="U65" s="26"/>
      <c r="V65" s="27"/>
      <c r="W65" s="26"/>
      <c r="X65" s="26"/>
      <c r="Y65" s="26"/>
      <c r="Z65" s="26"/>
      <c r="AA65" s="26"/>
      <c r="AB65" s="26"/>
      <c r="AC65" s="26"/>
      <c r="AD65" s="26"/>
      <c r="AE65" s="26"/>
      <c r="AF65" s="26"/>
      <c r="AG65" s="26"/>
      <c r="AH65" s="26"/>
      <c r="AI65" s="26"/>
      <c r="AJ65" s="26"/>
      <c r="AK65" s="26"/>
      <c r="AL65" s="26"/>
      <c r="AM65" s="26"/>
      <c r="AN65" s="26"/>
      <c r="AO65" s="26"/>
      <c r="AP65" s="26"/>
      <c r="AQ65" s="175"/>
      <c r="AR65" s="206"/>
      <c r="AS65" s="180"/>
      <c r="AT65" s="15" t="str">
        <f t="shared" si="73"/>
        <v/>
      </c>
      <c r="AU65" s="15" t="str">
        <f t="shared" si="74"/>
        <v/>
      </c>
      <c r="AV65" s="15" t="str">
        <f t="shared" si="75"/>
        <v/>
      </c>
      <c r="AW65" s="15" t="str">
        <f t="shared" si="76"/>
        <v/>
      </c>
      <c r="AX65" s="15" t="str">
        <f t="shared" si="96"/>
        <v/>
      </c>
      <c r="AY65" s="15" t="str">
        <f t="shared" si="96"/>
        <v/>
      </c>
      <c r="AZ65" s="15" t="str">
        <f t="shared" si="28"/>
        <v/>
      </c>
      <c r="BA65" s="15" t="str">
        <f t="shared" si="97"/>
        <v/>
      </c>
      <c r="BB65" s="15" t="str">
        <f t="shared" si="97"/>
        <v/>
      </c>
      <c r="BC65" s="15" t="str">
        <f t="shared" si="77"/>
        <v/>
      </c>
      <c r="BD65" s="15" t="str">
        <f t="shared" si="78"/>
        <v/>
      </c>
      <c r="BE65" s="15" t="str">
        <f t="shared" si="79"/>
        <v/>
      </c>
      <c r="BF65" s="15" t="str">
        <f t="shared" si="80"/>
        <v/>
      </c>
      <c r="BG65" s="15" t="str">
        <f t="shared" si="81"/>
        <v/>
      </c>
      <c r="BH65" s="15" t="str">
        <f t="shared" si="29"/>
        <v/>
      </c>
      <c r="BI65" s="15" t="str">
        <f t="shared" si="30"/>
        <v/>
      </c>
      <c r="BJ65" s="15" t="str">
        <f t="shared" si="31"/>
        <v/>
      </c>
      <c r="BK65" s="15" t="str">
        <f t="shared" si="82"/>
        <v/>
      </c>
      <c r="BL65" s="15" t="str">
        <f t="shared" si="83"/>
        <v/>
      </c>
      <c r="BM65" s="15" t="str">
        <f t="shared" si="32"/>
        <v/>
      </c>
      <c r="BN65" s="15" t="str">
        <f t="shared" si="84"/>
        <v/>
      </c>
      <c r="BO65" s="15" t="str">
        <f t="shared" si="33"/>
        <v/>
      </c>
      <c r="BP65" s="15" t="str">
        <f t="shared" si="34"/>
        <v/>
      </c>
      <c r="BQ65" s="15" t="str">
        <f t="shared" si="85"/>
        <v/>
      </c>
      <c r="BR65" s="15" t="str">
        <f t="shared" si="35"/>
        <v/>
      </c>
      <c r="BS65" s="15" t="str">
        <f t="shared" si="36"/>
        <v/>
      </c>
      <c r="BT65" s="15" t="str">
        <f t="shared" si="86"/>
        <v/>
      </c>
      <c r="BU65" s="15" t="str">
        <f t="shared" si="37"/>
        <v/>
      </c>
      <c r="BV65" s="15" t="str">
        <f t="shared" si="38"/>
        <v/>
      </c>
      <c r="BW65" s="15" t="str">
        <f t="shared" si="87"/>
        <v/>
      </c>
      <c r="BX65" s="15" t="str">
        <f t="shared" si="39"/>
        <v/>
      </c>
      <c r="BY65" s="15" t="str">
        <f t="shared" si="40"/>
        <v/>
      </c>
      <c r="BZ65" s="15" t="str">
        <f t="shared" si="88"/>
        <v/>
      </c>
      <c r="CA65" s="15" t="str">
        <f t="shared" si="41"/>
        <v/>
      </c>
      <c r="CB65" s="15" t="str">
        <f t="shared" si="42"/>
        <v/>
      </c>
      <c r="CC65" s="15" t="str">
        <f t="shared" si="89"/>
        <v/>
      </c>
      <c r="CD65" s="15" t="str">
        <f t="shared" si="43"/>
        <v/>
      </c>
      <c r="CE65" s="15" t="str">
        <f t="shared" si="44"/>
        <v/>
      </c>
      <c r="CF65" s="15" t="str">
        <f t="shared" si="90"/>
        <v/>
      </c>
      <c r="CG65" s="15" t="str">
        <f t="shared" si="45"/>
        <v/>
      </c>
      <c r="CH65" s="15" t="str">
        <f t="shared" si="46"/>
        <v/>
      </c>
      <c r="CI65" s="15" t="str">
        <f t="shared" si="47"/>
        <v/>
      </c>
      <c r="CJ65" s="16" t="b">
        <f t="shared" si="48"/>
        <v>0</v>
      </c>
      <c r="CK65" s="16" t="b">
        <f t="shared" si="49"/>
        <v>0</v>
      </c>
      <c r="CL65" s="16" t="b">
        <f t="shared" si="50"/>
        <v>0</v>
      </c>
      <c r="CM65" s="16" t="b">
        <f t="shared" si="51"/>
        <v>0</v>
      </c>
      <c r="CN65" s="16" t="b">
        <f t="shared" si="52"/>
        <v>0</v>
      </c>
      <c r="CO65" s="16" t="b">
        <f t="shared" si="53"/>
        <v>0</v>
      </c>
      <c r="CP65" s="16" t="b">
        <f t="shared" si="54"/>
        <v>0</v>
      </c>
      <c r="CQ65" s="16" t="b">
        <f t="shared" si="55"/>
        <v>0</v>
      </c>
      <c r="CR65" s="16" t="b">
        <f t="shared" si="56"/>
        <v>0</v>
      </c>
      <c r="CS65" s="16" t="b">
        <f t="shared" si="57"/>
        <v>0</v>
      </c>
      <c r="CT65" s="16" t="b">
        <f t="shared" si="58"/>
        <v>0</v>
      </c>
      <c r="CU65" s="16" t="b">
        <f t="shared" si="59"/>
        <v>0</v>
      </c>
      <c r="CV65" s="16" t="b">
        <f t="shared" si="60"/>
        <v>0</v>
      </c>
      <c r="CW65" s="16" t="b">
        <f t="shared" si="61"/>
        <v>0</v>
      </c>
      <c r="CX65" s="16" t="b">
        <f t="shared" si="62"/>
        <v>0</v>
      </c>
      <c r="CY65" s="16" t="b">
        <f t="shared" si="63"/>
        <v>0</v>
      </c>
      <c r="CZ65" s="16" t="b">
        <f t="shared" si="64"/>
        <v>0</v>
      </c>
      <c r="DA65" s="16" t="b">
        <f t="shared" si="65"/>
        <v>0</v>
      </c>
      <c r="DB65" s="16" t="b">
        <f t="shared" si="66"/>
        <v>0</v>
      </c>
      <c r="DC65" s="16" t="b">
        <f t="shared" si="67"/>
        <v>0</v>
      </c>
      <c r="DD65" s="16" t="b">
        <f t="shared" si="68"/>
        <v>0</v>
      </c>
      <c r="DE65" s="16" t="b">
        <f t="shared" si="69"/>
        <v>0</v>
      </c>
      <c r="DF65" s="16" t="b">
        <f t="shared" si="70"/>
        <v>0</v>
      </c>
      <c r="DG65" s="16" t="b">
        <f t="shared" si="71"/>
        <v>0</v>
      </c>
      <c r="DI65" s="39"/>
      <c r="DJ65" s="39"/>
      <c r="DK65" s="39"/>
      <c r="DL65" s="53" t="str">
        <f t="shared" si="91"/>
        <v/>
      </c>
      <c r="DM65" s="53" t="str">
        <f t="shared" si="92"/>
        <v/>
      </c>
      <c r="DN65" s="53" t="str">
        <f t="shared" si="93"/>
        <v/>
      </c>
      <c r="DO65" s="53" t="str">
        <f t="shared" si="94"/>
        <v/>
      </c>
      <c r="DP65" s="53" t="str">
        <f t="shared" si="95"/>
        <v/>
      </c>
      <c r="DQ65" s="53" t="str">
        <f>IF(ISBLANK($D65),"",CHOOSE($D65,Certification!$C$32,Certification!$C$48,Certification!$C$64,Certification!$C$80,Certification!$C$96))</f>
        <v/>
      </c>
      <c r="DR65" s="53" t="str">
        <f>IF(ISBLANK($D65),"",CHOOSE($D65,Certification!$C$33,Certification!$C$49,Certification!$C$65,Certification!$C$81,Certification!$C$97))</f>
        <v/>
      </c>
      <c r="DS65" s="53" t="str">
        <f>IF(ISBLANK($D65),"",CHOOSE($D65,Certification!$C$34,Certification!$C$50,Certification!$C$66,Certification!$C$82,Certification!$C$98))</f>
        <v/>
      </c>
      <c r="DT65" s="53" t="str">
        <f>IF(ISBLANK($D65),"",CHOOSE($D65,Certification!$C$35,Certification!$C$51,Certification!$C$67,Certification!$C$83,Certification!$C$99))</f>
        <v/>
      </c>
      <c r="DU65" s="53" t="str">
        <f>IF(ISBLANK($D65),"",CHOOSE($D65,Certification!$C$36,Certification!$C$52,Certification!$C$68,Certification!$C$84,Certification!$C$100))</f>
        <v/>
      </c>
      <c r="DV65" s="53" t="str">
        <f>IF(ISBLANK($D65),"",CHOOSE($D65,Certification!$C$37,Certification!$C$53,Certification!$C$69,Certification!$C$85,Certification!$C$101))</f>
        <v/>
      </c>
      <c r="DW65" s="169" t="str">
        <f>IF(ISBLANK($D65),"",CHOOSE($D65,Certification!$G$39,Certification!$G$55,Certification!$G$71,Certification!$G$87,Certification!$G$103))</f>
        <v/>
      </c>
      <c r="DX65" s="169" t="str">
        <f>IF(ISBLANK($D65),"",CHOOSE($D65,Certification!$G$40,Certification!$G$56,Certification!$G$72,Certification!$G$88,Certification!$G$104))</f>
        <v/>
      </c>
      <c r="DY65" s="169" t="str">
        <f>IF(ISBLANK($D65),"",CHOOSE($D65,Certification!$G$41,Certification!$G$57,Certification!$G$73,Certification!$G$89,Certification!$G$105))</f>
        <v/>
      </c>
      <c r="DZ65" s="53" t="str">
        <f>IF(ISBLANK($D65),"",CHOOSE($D65,IF(ISBLANK(Certification!$C$43),"",Certification!$C$43),IF(ISBLANK(Certification!$C$59),"",Certification!$C$59),IF(ISBLANK(Certification!$C$75),"",Certification!$C$75),IF(ISBLANK(Certification!$C$91),"",Certification!$C$91),IF(ISBLANK(Certification!$C$107),"",Certification!$C$107)))</f>
        <v/>
      </c>
      <c r="EA65" s="53" t="str">
        <f>IF(ISBLANK($D65),"",CHOOSE($D65,IF(ISBLANK(Certification!$C$45),"",Certification!$C$45),IF(ISBLANK(Certification!$C$61),"",Certification!$C$61),IF(ISBLANK(Certification!$C$77),"",Certification!$C$77),IF(ISBLANK(Certification!$C$93),"",Certification!$C$93),IF(ISBLANK(Certification!$C$109),"",Certification!$C$109)))</f>
        <v/>
      </c>
      <c r="EC65" s="19" t="s">
        <v>8</v>
      </c>
    </row>
    <row r="66" spans="1:133" s="17" customFormat="1" ht="25.5" x14ac:dyDescent="0.2">
      <c r="A66" s="48">
        <v>56</v>
      </c>
      <c r="B66" s="49" t="str">
        <f t="shared" si="2"/>
        <v/>
      </c>
      <c r="C66" s="186"/>
      <c r="D66" s="26"/>
      <c r="E66" s="189"/>
      <c r="F66" s="189"/>
      <c r="G66" s="189"/>
      <c r="H66" s="189"/>
      <c r="I66" s="189"/>
      <c r="J66" s="27"/>
      <c r="K66" s="27"/>
      <c r="L66" s="27"/>
      <c r="M66" s="27"/>
      <c r="N66" s="43"/>
      <c r="O66" s="27"/>
      <c r="P66" s="43"/>
      <c r="Q66" s="27"/>
      <c r="R66" s="27"/>
      <c r="S66" s="27"/>
      <c r="T66" s="26"/>
      <c r="U66" s="26"/>
      <c r="V66" s="27"/>
      <c r="W66" s="26"/>
      <c r="X66" s="26"/>
      <c r="Y66" s="26"/>
      <c r="Z66" s="26"/>
      <c r="AA66" s="26"/>
      <c r="AB66" s="26"/>
      <c r="AC66" s="26"/>
      <c r="AD66" s="26"/>
      <c r="AE66" s="26"/>
      <c r="AF66" s="26"/>
      <c r="AG66" s="26"/>
      <c r="AH66" s="26"/>
      <c r="AI66" s="26"/>
      <c r="AJ66" s="26"/>
      <c r="AK66" s="26"/>
      <c r="AL66" s="26"/>
      <c r="AM66" s="26"/>
      <c r="AN66" s="26"/>
      <c r="AO66" s="26"/>
      <c r="AP66" s="26"/>
      <c r="AQ66" s="175"/>
      <c r="AR66" s="206"/>
      <c r="AS66" s="180"/>
      <c r="AT66" s="15" t="str">
        <f t="shared" si="73"/>
        <v/>
      </c>
      <c r="AU66" s="15" t="str">
        <f t="shared" si="74"/>
        <v/>
      </c>
      <c r="AV66" s="15" t="str">
        <f t="shared" si="75"/>
        <v/>
      </c>
      <c r="AW66" s="15" t="str">
        <f t="shared" si="76"/>
        <v/>
      </c>
      <c r="AX66" s="15" t="str">
        <f t="shared" si="96"/>
        <v/>
      </c>
      <c r="AY66" s="15" t="str">
        <f t="shared" si="96"/>
        <v/>
      </c>
      <c r="AZ66" s="15" t="str">
        <f t="shared" si="28"/>
        <v/>
      </c>
      <c r="BA66" s="15" t="str">
        <f t="shared" si="97"/>
        <v/>
      </c>
      <c r="BB66" s="15" t="str">
        <f t="shared" si="97"/>
        <v/>
      </c>
      <c r="BC66" s="15" t="str">
        <f t="shared" si="77"/>
        <v/>
      </c>
      <c r="BD66" s="15" t="str">
        <f t="shared" si="78"/>
        <v/>
      </c>
      <c r="BE66" s="15" t="str">
        <f t="shared" si="79"/>
        <v/>
      </c>
      <c r="BF66" s="15" t="str">
        <f t="shared" si="80"/>
        <v/>
      </c>
      <c r="BG66" s="15" t="str">
        <f t="shared" si="81"/>
        <v/>
      </c>
      <c r="BH66" s="15" t="str">
        <f t="shared" si="29"/>
        <v/>
      </c>
      <c r="BI66" s="15" t="str">
        <f t="shared" si="30"/>
        <v/>
      </c>
      <c r="BJ66" s="15" t="str">
        <f t="shared" si="31"/>
        <v/>
      </c>
      <c r="BK66" s="15" t="str">
        <f t="shared" si="82"/>
        <v/>
      </c>
      <c r="BL66" s="15" t="str">
        <f t="shared" si="83"/>
        <v/>
      </c>
      <c r="BM66" s="15" t="str">
        <f t="shared" si="32"/>
        <v/>
      </c>
      <c r="BN66" s="15" t="str">
        <f t="shared" si="84"/>
        <v/>
      </c>
      <c r="BO66" s="15" t="str">
        <f t="shared" si="33"/>
        <v/>
      </c>
      <c r="BP66" s="15" t="str">
        <f t="shared" si="34"/>
        <v/>
      </c>
      <c r="BQ66" s="15" t="str">
        <f t="shared" si="85"/>
        <v/>
      </c>
      <c r="BR66" s="15" t="str">
        <f t="shared" si="35"/>
        <v/>
      </c>
      <c r="BS66" s="15" t="str">
        <f t="shared" si="36"/>
        <v/>
      </c>
      <c r="BT66" s="15" t="str">
        <f t="shared" si="86"/>
        <v/>
      </c>
      <c r="BU66" s="15" t="str">
        <f t="shared" si="37"/>
        <v/>
      </c>
      <c r="BV66" s="15" t="str">
        <f t="shared" si="38"/>
        <v/>
      </c>
      <c r="BW66" s="15" t="str">
        <f t="shared" si="87"/>
        <v/>
      </c>
      <c r="BX66" s="15" t="str">
        <f t="shared" si="39"/>
        <v/>
      </c>
      <c r="BY66" s="15" t="str">
        <f t="shared" si="40"/>
        <v/>
      </c>
      <c r="BZ66" s="15" t="str">
        <f t="shared" si="88"/>
        <v/>
      </c>
      <c r="CA66" s="15" t="str">
        <f t="shared" si="41"/>
        <v/>
      </c>
      <c r="CB66" s="15" t="str">
        <f t="shared" si="42"/>
        <v/>
      </c>
      <c r="CC66" s="15" t="str">
        <f t="shared" si="89"/>
        <v/>
      </c>
      <c r="CD66" s="15" t="str">
        <f t="shared" si="43"/>
        <v/>
      </c>
      <c r="CE66" s="15" t="str">
        <f t="shared" si="44"/>
        <v/>
      </c>
      <c r="CF66" s="15" t="str">
        <f t="shared" si="90"/>
        <v/>
      </c>
      <c r="CG66" s="15" t="str">
        <f t="shared" si="45"/>
        <v/>
      </c>
      <c r="CH66" s="15" t="str">
        <f t="shared" si="46"/>
        <v/>
      </c>
      <c r="CI66" s="15" t="str">
        <f t="shared" si="47"/>
        <v/>
      </c>
      <c r="CJ66" s="16" t="b">
        <f t="shared" si="48"/>
        <v>0</v>
      </c>
      <c r="CK66" s="16" t="b">
        <f t="shared" si="49"/>
        <v>0</v>
      </c>
      <c r="CL66" s="16" t="b">
        <f t="shared" si="50"/>
        <v>0</v>
      </c>
      <c r="CM66" s="16" t="b">
        <f t="shared" si="51"/>
        <v>0</v>
      </c>
      <c r="CN66" s="16" t="b">
        <f t="shared" si="52"/>
        <v>0</v>
      </c>
      <c r="CO66" s="16" t="b">
        <f t="shared" si="53"/>
        <v>0</v>
      </c>
      <c r="CP66" s="16" t="b">
        <f t="shared" si="54"/>
        <v>0</v>
      </c>
      <c r="CQ66" s="16" t="b">
        <f t="shared" si="55"/>
        <v>0</v>
      </c>
      <c r="CR66" s="16" t="b">
        <f t="shared" si="56"/>
        <v>0</v>
      </c>
      <c r="CS66" s="16" t="b">
        <f t="shared" si="57"/>
        <v>0</v>
      </c>
      <c r="CT66" s="16" t="b">
        <f t="shared" si="58"/>
        <v>0</v>
      </c>
      <c r="CU66" s="16" t="b">
        <f t="shared" si="59"/>
        <v>0</v>
      </c>
      <c r="CV66" s="16" t="b">
        <f t="shared" si="60"/>
        <v>0</v>
      </c>
      <c r="CW66" s="16" t="b">
        <f t="shared" si="61"/>
        <v>0</v>
      </c>
      <c r="CX66" s="16" t="b">
        <f t="shared" si="62"/>
        <v>0</v>
      </c>
      <c r="CY66" s="16" t="b">
        <f t="shared" si="63"/>
        <v>0</v>
      </c>
      <c r="CZ66" s="16" t="b">
        <f t="shared" si="64"/>
        <v>0</v>
      </c>
      <c r="DA66" s="16" t="b">
        <f t="shared" si="65"/>
        <v>0</v>
      </c>
      <c r="DB66" s="16" t="b">
        <f t="shared" si="66"/>
        <v>0</v>
      </c>
      <c r="DC66" s="16" t="b">
        <f t="shared" si="67"/>
        <v>0</v>
      </c>
      <c r="DD66" s="16" t="b">
        <f t="shared" si="68"/>
        <v>0</v>
      </c>
      <c r="DE66" s="16" t="b">
        <f t="shared" si="69"/>
        <v>0</v>
      </c>
      <c r="DF66" s="16" t="b">
        <f t="shared" si="70"/>
        <v>0</v>
      </c>
      <c r="DG66" s="16" t="b">
        <f t="shared" si="71"/>
        <v>0</v>
      </c>
      <c r="DI66" s="40"/>
      <c r="DJ66" s="39"/>
      <c r="DK66" s="39"/>
      <c r="DL66" s="53" t="str">
        <f t="shared" si="91"/>
        <v/>
      </c>
      <c r="DM66" s="53" t="str">
        <f t="shared" si="92"/>
        <v/>
      </c>
      <c r="DN66" s="53" t="str">
        <f t="shared" si="93"/>
        <v/>
      </c>
      <c r="DO66" s="53" t="str">
        <f t="shared" si="94"/>
        <v/>
      </c>
      <c r="DP66" s="53" t="str">
        <f t="shared" si="95"/>
        <v/>
      </c>
      <c r="DQ66" s="53" t="str">
        <f>IF(ISBLANK($D66),"",CHOOSE($D66,Certification!$C$32,Certification!$C$48,Certification!$C$64,Certification!$C$80,Certification!$C$96))</f>
        <v/>
      </c>
      <c r="DR66" s="53" t="str">
        <f>IF(ISBLANK($D66),"",CHOOSE($D66,Certification!$C$33,Certification!$C$49,Certification!$C$65,Certification!$C$81,Certification!$C$97))</f>
        <v/>
      </c>
      <c r="DS66" s="53" t="str">
        <f>IF(ISBLANK($D66),"",CHOOSE($D66,Certification!$C$34,Certification!$C$50,Certification!$C$66,Certification!$C$82,Certification!$C$98))</f>
        <v/>
      </c>
      <c r="DT66" s="53" t="str">
        <f>IF(ISBLANK($D66),"",CHOOSE($D66,Certification!$C$35,Certification!$C$51,Certification!$C$67,Certification!$C$83,Certification!$C$99))</f>
        <v/>
      </c>
      <c r="DU66" s="53" t="str">
        <f>IF(ISBLANK($D66),"",CHOOSE($D66,Certification!$C$36,Certification!$C$52,Certification!$C$68,Certification!$C$84,Certification!$C$100))</f>
        <v/>
      </c>
      <c r="DV66" s="53" t="str">
        <f>IF(ISBLANK($D66),"",CHOOSE($D66,Certification!$C$37,Certification!$C$53,Certification!$C$69,Certification!$C$85,Certification!$C$101))</f>
        <v/>
      </c>
      <c r="DW66" s="169" t="str">
        <f>IF(ISBLANK($D66),"",CHOOSE($D66,Certification!$G$39,Certification!$G$55,Certification!$G$71,Certification!$G$87,Certification!$G$103))</f>
        <v/>
      </c>
      <c r="DX66" s="169" t="str">
        <f>IF(ISBLANK($D66),"",CHOOSE($D66,Certification!$G$40,Certification!$G$56,Certification!$G$72,Certification!$G$88,Certification!$G$104))</f>
        <v/>
      </c>
      <c r="DY66" s="169" t="str">
        <f>IF(ISBLANK($D66),"",CHOOSE($D66,Certification!$G$41,Certification!$G$57,Certification!$G$73,Certification!$G$89,Certification!$G$105))</f>
        <v/>
      </c>
      <c r="DZ66" s="53" t="str">
        <f>IF(ISBLANK($D66),"",CHOOSE($D66,IF(ISBLANK(Certification!$C$43),"",Certification!$C$43),IF(ISBLANK(Certification!$C$59),"",Certification!$C$59),IF(ISBLANK(Certification!$C$75),"",Certification!$C$75),IF(ISBLANK(Certification!$C$91),"",Certification!$C$91),IF(ISBLANK(Certification!$C$107),"",Certification!$C$107)))</f>
        <v/>
      </c>
      <c r="EA66" s="53" t="str">
        <f>IF(ISBLANK($D66),"",CHOOSE($D66,IF(ISBLANK(Certification!$C$45),"",Certification!$C$45),IF(ISBLANK(Certification!$C$61),"",Certification!$C$61),IF(ISBLANK(Certification!$C$77),"",Certification!$C$77),IF(ISBLANK(Certification!$C$93),"",Certification!$C$93),IF(ISBLANK(Certification!$C$109),"",Certification!$C$109)))</f>
        <v/>
      </c>
      <c r="EC66" s="19" t="s">
        <v>8</v>
      </c>
    </row>
    <row r="67" spans="1:133" s="17" customFormat="1" ht="25.5" x14ac:dyDescent="0.2">
      <c r="A67" s="48">
        <v>57</v>
      </c>
      <c r="B67" s="49" t="str">
        <f t="shared" si="2"/>
        <v/>
      </c>
      <c r="C67" s="186"/>
      <c r="D67" s="26"/>
      <c r="E67" s="189"/>
      <c r="F67" s="189"/>
      <c r="G67" s="189"/>
      <c r="H67" s="189"/>
      <c r="I67" s="189"/>
      <c r="J67" s="27"/>
      <c r="K67" s="27"/>
      <c r="L67" s="27"/>
      <c r="M67" s="27"/>
      <c r="N67" s="43"/>
      <c r="O67" s="27"/>
      <c r="P67" s="43"/>
      <c r="Q67" s="27"/>
      <c r="R67" s="27"/>
      <c r="S67" s="27"/>
      <c r="T67" s="26"/>
      <c r="U67" s="26"/>
      <c r="V67" s="27"/>
      <c r="W67" s="26"/>
      <c r="X67" s="26"/>
      <c r="Y67" s="26"/>
      <c r="Z67" s="26"/>
      <c r="AA67" s="26"/>
      <c r="AB67" s="26"/>
      <c r="AC67" s="26"/>
      <c r="AD67" s="26"/>
      <c r="AE67" s="26"/>
      <c r="AF67" s="26"/>
      <c r="AG67" s="26"/>
      <c r="AH67" s="26"/>
      <c r="AI67" s="26"/>
      <c r="AJ67" s="26"/>
      <c r="AK67" s="26"/>
      <c r="AL67" s="26"/>
      <c r="AM67" s="26"/>
      <c r="AN67" s="26"/>
      <c r="AO67" s="26"/>
      <c r="AP67" s="26"/>
      <c r="AQ67" s="175"/>
      <c r="AR67" s="206"/>
      <c r="AS67" s="180"/>
      <c r="AT67" s="15" t="str">
        <f t="shared" si="73"/>
        <v/>
      </c>
      <c r="AU67" s="15" t="str">
        <f t="shared" si="74"/>
        <v/>
      </c>
      <c r="AV67" s="15" t="str">
        <f t="shared" si="75"/>
        <v/>
      </c>
      <c r="AW67" s="15" t="str">
        <f t="shared" si="76"/>
        <v/>
      </c>
      <c r="AX67" s="15" t="str">
        <f t="shared" si="96"/>
        <v/>
      </c>
      <c r="AY67" s="15" t="str">
        <f t="shared" si="96"/>
        <v/>
      </c>
      <c r="AZ67" s="15" t="str">
        <f t="shared" si="28"/>
        <v/>
      </c>
      <c r="BA67" s="15" t="str">
        <f t="shared" si="97"/>
        <v/>
      </c>
      <c r="BB67" s="15" t="str">
        <f t="shared" si="97"/>
        <v/>
      </c>
      <c r="BC67" s="15" t="str">
        <f t="shared" si="77"/>
        <v/>
      </c>
      <c r="BD67" s="15" t="str">
        <f t="shared" si="78"/>
        <v/>
      </c>
      <c r="BE67" s="15" t="str">
        <f t="shared" si="79"/>
        <v/>
      </c>
      <c r="BF67" s="15" t="str">
        <f t="shared" si="80"/>
        <v/>
      </c>
      <c r="BG67" s="15" t="str">
        <f t="shared" si="81"/>
        <v/>
      </c>
      <c r="BH67" s="15" t="str">
        <f t="shared" si="29"/>
        <v/>
      </c>
      <c r="BI67" s="15" t="str">
        <f t="shared" si="30"/>
        <v/>
      </c>
      <c r="BJ67" s="15" t="str">
        <f t="shared" si="31"/>
        <v/>
      </c>
      <c r="BK67" s="15" t="str">
        <f t="shared" si="82"/>
        <v/>
      </c>
      <c r="BL67" s="15" t="str">
        <f t="shared" si="83"/>
        <v/>
      </c>
      <c r="BM67" s="15" t="str">
        <f t="shared" si="32"/>
        <v/>
      </c>
      <c r="BN67" s="15" t="str">
        <f t="shared" si="84"/>
        <v/>
      </c>
      <c r="BO67" s="15" t="str">
        <f t="shared" si="33"/>
        <v/>
      </c>
      <c r="BP67" s="15" t="str">
        <f t="shared" si="34"/>
        <v/>
      </c>
      <c r="BQ67" s="15" t="str">
        <f t="shared" si="85"/>
        <v/>
      </c>
      <c r="BR67" s="15" t="str">
        <f t="shared" si="35"/>
        <v/>
      </c>
      <c r="BS67" s="15" t="str">
        <f t="shared" si="36"/>
        <v/>
      </c>
      <c r="BT67" s="15" t="str">
        <f t="shared" si="86"/>
        <v/>
      </c>
      <c r="BU67" s="15" t="str">
        <f t="shared" si="37"/>
        <v/>
      </c>
      <c r="BV67" s="15" t="str">
        <f t="shared" si="38"/>
        <v/>
      </c>
      <c r="BW67" s="15" t="str">
        <f t="shared" si="87"/>
        <v/>
      </c>
      <c r="BX67" s="15" t="str">
        <f t="shared" si="39"/>
        <v/>
      </c>
      <c r="BY67" s="15" t="str">
        <f t="shared" si="40"/>
        <v/>
      </c>
      <c r="BZ67" s="15" t="str">
        <f t="shared" si="88"/>
        <v/>
      </c>
      <c r="CA67" s="15" t="str">
        <f t="shared" si="41"/>
        <v/>
      </c>
      <c r="CB67" s="15" t="str">
        <f t="shared" si="42"/>
        <v/>
      </c>
      <c r="CC67" s="15" t="str">
        <f t="shared" si="89"/>
        <v/>
      </c>
      <c r="CD67" s="15" t="str">
        <f t="shared" si="43"/>
        <v/>
      </c>
      <c r="CE67" s="15" t="str">
        <f t="shared" si="44"/>
        <v/>
      </c>
      <c r="CF67" s="15" t="str">
        <f t="shared" si="90"/>
        <v/>
      </c>
      <c r="CG67" s="15" t="str">
        <f t="shared" si="45"/>
        <v/>
      </c>
      <c r="CH67" s="15" t="str">
        <f t="shared" si="46"/>
        <v/>
      </c>
      <c r="CI67" s="15" t="str">
        <f t="shared" si="47"/>
        <v/>
      </c>
      <c r="CJ67" s="16" t="b">
        <f t="shared" si="48"/>
        <v>0</v>
      </c>
      <c r="CK67" s="16" t="b">
        <f t="shared" si="49"/>
        <v>0</v>
      </c>
      <c r="CL67" s="16" t="b">
        <f t="shared" si="50"/>
        <v>0</v>
      </c>
      <c r="CM67" s="16" t="b">
        <f t="shared" si="51"/>
        <v>0</v>
      </c>
      <c r="CN67" s="16" t="b">
        <f t="shared" si="52"/>
        <v>0</v>
      </c>
      <c r="CO67" s="16" t="b">
        <f t="shared" si="53"/>
        <v>0</v>
      </c>
      <c r="CP67" s="16" t="b">
        <f t="shared" si="54"/>
        <v>0</v>
      </c>
      <c r="CQ67" s="16" t="b">
        <f t="shared" si="55"/>
        <v>0</v>
      </c>
      <c r="CR67" s="16" t="b">
        <f t="shared" si="56"/>
        <v>0</v>
      </c>
      <c r="CS67" s="16" t="b">
        <f t="shared" si="57"/>
        <v>0</v>
      </c>
      <c r="CT67" s="16" t="b">
        <f t="shared" si="58"/>
        <v>0</v>
      </c>
      <c r="CU67" s="16" t="b">
        <f t="shared" si="59"/>
        <v>0</v>
      </c>
      <c r="CV67" s="16" t="b">
        <f t="shared" si="60"/>
        <v>0</v>
      </c>
      <c r="CW67" s="16" t="b">
        <f t="shared" si="61"/>
        <v>0</v>
      </c>
      <c r="CX67" s="16" t="b">
        <f t="shared" si="62"/>
        <v>0</v>
      </c>
      <c r="CY67" s="16" t="b">
        <f t="shared" si="63"/>
        <v>0</v>
      </c>
      <c r="CZ67" s="16" t="b">
        <f t="shared" si="64"/>
        <v>0</v>
      </c>
      <c r="DA67" s="16" t="b">
        <f t="shared" si="65"/>
        <v>0</v>
      </c>
      <c r="DB67" s="16" t="b">
        <f t="shared" si="66"/>
        <v>0</v>
      </c>
      <c r="DC67" s="16" t="b">
        <f t="shared" si="67"/>
        <v>0</v>
      </c>
      <c r="DD67" s="16" t="b">
        <f t="shared" si="68"/>
        <v>0</v>
      </c>
      <c r="DE67" s="16" t="b">
        <f t="shared" si="69"/>
        <v>0</v>
      </c>
      <c r="DF67" s="16" t="b">
        <f t="shared" si="70"/>
        <v>0</v>
      </c>
      <c r="DG67" s="16" t="b">
        <f t="shared" si="71"/>
        <v>0</v>
      </c>
      <c r="DI67" s="40"/>
      <c r="DJ67" s="39"/>
      <c r="DK67" s="39"/>
      <c r="DL67" s="53" t="str">
        <f t="shared" si="91"/>
        <v/>
      </c>
      <c r="DM67" s="53" t="str">
        <f t="shared" si="92"/>
        <v/>
      </c>
      <c r="DN67" s="53" t="str">
        <f t="shared" si="93"/>
        <v/>
      </c>
      <c r="DO67" s="53" t="str">
        <f t="shared" si="94"/>
        <v/>
      </c>
      <c r="DP67" s="53" t="str">
        <f t="shared" si="95"/>
        <v/>
      </c>
      <c r="DQ67" s="53" t="str">
        <f>IF(ISBLANK($D67),"",CHOOSE($D67,Certification!$C$32,Certification!$C$48,Certification!$C$64,Certification!$C$80,Certification!$C$96))</f>
        <v/>
      </c>
      <c r="DR67" s="53" t="str">
        <f>IF(ISBLANK($D67),"",CHOOSE($D67,Certification!$C$33,Certification!$C$49,Certification!$C$65,Certification!$C$81,Certification!$C$97))</f>
        <v/>
      </c>
      <c r="DS67" s="53" t="str">
        <f>IF(ISBLANK($D67),"",CHOOSE($D67,Certification!$C$34,Certification!$C$50,Certification!$C$66,Certification!$C$82,Certification!$C$98))</f>
        <v/>
      </c>
      <c r="DT67" s="53" t="str">
        <f>IF(ISBLANK($D67),"",CHOOSE($D67,Certification!$C$35,Certification!$C$51,Certification!$C$67,Certification!$C$83,Certification!$C$99))</f>
        <v/>
      </c>
      <c r="DU67" s="53" t="str">
        <f>IF(ISBLANK($D67),"",CHOOSE($D67,Certification!$C$36,Certification!$C$52,Certification!$C$68,Certification!$C$84,Certification!$C$100))</f>
        <v/>
      </c>
      <c r="DV67" s="53" t="str">
        <f>IF(ISBLANK($D67),"",CHOOSE($D67,Certification!$C$37,Certification!$C$53,Certification!$C$69,Certification!$C$85,Certification!$C$101))</f>
        <v/>
      </c>
      <c r="DW67" s="169" t="str">
        <f>IF(ISBLANK($D67),"",CHOOSE($D67,Certification!$G$39,Certification!$G$55,Certification!$G$71,Certification!$G$87,Certification!$G$103))</f>
        <v/>
      </c>
      <c r="DX67" s="169" t="str">
        <f>IF(ISBLANK($D67),"",CHOOSE($D67,Certification!$G$40,Certification!$G$56,Certification!$G$72,Certification!$G$88,Certification!$G$104))</f>
        <v/>
      </c>
      <c r="DY67" s="169" t="str">
        <f>IF(ISBLANK($D67),"",CHOOSE($D67,Certification!$G$41,Certification!$G$57,Certification!$G$73,Certification!$G$89,Certification!$G$105))</f>
        <v/>
      </c>
      <c r="DZ67" s="53" t="str">
        <f>IF(ISBLANK($D67),"",CHOOSE($D67,IF(ISBLANK(Certification!$C$43),"",Certification!$C$43),IF(ISBLANK(Certification!$C$59),"",Certification!$C$59),IF(ISBLANK(Certification!$C$75),"",Certification!$C$75),IF(ISBLANK(Certification!$C$91),"",Certification!$C$91),IF(ISBLANK(Certification!$C$107),"",Certification!$C$107)))</f>
        <v/>
      </c>
      <c r="EA67" s="53" t="str">
        <f>IF(ISBLANK($D67),"",CHOOSE($D67,IF(ISBLANK(Certification!$C$45),"",Certification!$C$45),IF(ISBLANK(Certification!$C$61),"",Certification!$C$61),IF(ISBLANK(Certification!$C$77),"",Certification!$C$77),IF(ISBLANK(Certification!$C$93),"",Certification!$C$93),IF(ISBLANK(Certification!$C$109),"",Certification!$C$109)))</f>
        <v/>
      </c>
      <c r="EC67" s="19" t="s">
        <v>8</v>
      </c>
    </row>
    <row r="68" spans="1:133" s="17" customFormat="1" ht="25.5" x14ac:dyDescent="0.2">
      <c r="A68" s="48">
        <v>58</v>
      </c>
      <c r="B68" s="49" t="str">
        <f t="shared" si="2"/>
        <v/>
      </c>
      <c r="C68" s="186"/>
      <c r="D68" s="26"/>
      <c r="E68" s="189"/>
      <c r="F68" s="189"/>
      <c r="G68" s="189"/>
      <c r="H68" s="189"/>
      <c r="I68" s="189"/>
      <c r="J68" s="27"/>
      <c r="K68" s="27"/>
      <c r="L68" s="27"/>
      <c r="M68" s="27"/>
      <c r="N68" s="43"/>
      <c r="O68" s="27"/>
      <c r="P68" s="43"/>
      <c r="Q68" s="27"/>
      <c r="R68" s="27"/>
      <c r="S68" s="27"/>
      <c r="T68" s="26"/>
      <c r="U68" s="26"/>
      <c r="V68" s="27"/>
      <c r="W68" s="26"/>
      <c r="X68" s="26"/>
      <c r="Y68" s="26"/>
      <c r="Z68" s="26"/>
      <c r="AA68" s="26"/>
      <c r="AB68" s="26"/>
      <c r="AC68" s="26"/>
      <c r="AD68" s="26"/>
      <c r="AE68" s="26"/>
      <c r="AF68" s="26"/>
      <c r="AG68" s="26"/>
      <c r="AH68" s="26"/>
      <c r="AI68" s="26"/>
      <c r="AJ68" s="26"/>
      <c r="AK68" s="26"/>
      <c r="AL68" s="26"/>
      <c r="AM68" s="26"/>
      <c r="AN68" s="26"/>
      <c r="AO68" s="26"/>
      <c r="AP68" s="26"/>
      <c r="AQ68" s="175"/>
      <c r="AR68" s="206"/>
      <c r="AS68" s="180"/>
      <c r="AT68" s="15" t="str">
        <f t="shared" si="73"/>
        <v/>
      </c>
      <c r="AU68" s="15" t="str">
        <f t="shared" si="74"/>
        <v/>
      </c>
      <c r="AV68" s="15" t="str">
        <f t="shared" si="75"/>
        <v/>
      </c>
      <c r="AW68" s="15" t="str">
        <f t="shared" si="76"/>
        <v/>
      </c>
      <c r="AX68" s="15" t="str">
        <f t="shared" si="96"/>
        <v/>
      </c>
      <c r="AY68" s="15" t="str">
        <f t="shared" si="96"/>
        <v/>
      </c>
      <c r="AZ68" s="15" t="str">
        <f t="shared" si="28"/>
        <v/>
      </c>
      <c r="BA68" s="15" t="str">
        <f t="shared" si="97"/>
        <v/>
      </c>
      <c r="BB68" s="15" t="str">
        <f t="shared" si="97"/>
        <v/>
      </c>
      <c r="BC68" s="15" t="str">
        <f t="shared" si="77"/>
        <v/>
      </c>
      <c r="BD68" s="15" t="str">
        <f t="shared" si="78"/>
        <v/>
      </c>
      <c r="BE68" s="15" t="str">
        <f t="shared" si="79"/>
        <v/>
      </c>
      <c r="BF68" s="15" t="str">
        <f t="shared" si="80"/>
        <v/>
      </c>
      <c r="BG68" s="15" t="str">
        <f t="shared" si="81"/>
        <v/>
      </c>
      <c r="BH68" s="15" t="str">
        <f t="shared" si="29"/>
        <v/>
      </c>
      <c r="BI68" s="15" t="str">
        <f t="shared" si="30"/>
        <v/>
      </c>
      <c r="BJ68" s="15" t="str">
        <f t="shared" si="31"/>
        <v/>
      </c>
      <c r="BK68" s="15" t="str">
        <f t="shared" si="82"/>
        <v/>
      </c>
      <c r="BL68" s="15" t="str">
        <f t="shared" si="83"/>
        <v/>
      </c>
      <c r="BM68" s="15" t="str">
        <f t="shared" si="32"/>
        <v/>
      </c>
      <c r="BN68" s="15" t="str">
        <f t="shared" si="84"/>
        <v/>
      </c>
      <c r="BO68" s="15" t="str">
        <f t="shared" si="33"/>
        <v/>
      </c>
      <c r="BP68" s="15" t="str">
        <f t="shared" si="34"/>
        <v/>
      </c>
      <c r="BQ68" s="15" t="str">
        <f t="shared" si="85"/>
        <v/>
      </c>
      <c r="BR68" s="15" t="str">
        <f t="shared" si="35"/>
        <v/>
      </c>
      <c r="BS68" s="15" t="str">
        <f t="shared" si="36"/>
        <v/>
      </c>
      <c r="BT68" s="15" t="str">
        <f t="shared" si="86"/>
        <v/>
      </c>
      <c r="BU68" s="15" t="str">
        <f t="shared" si="37"/>
        <v/>
      </c>
      <c r="BV68" s="15" t="str">
        <f t="shared" si="38"/>
        <v/>
      </c>
      <c r="BW68" s="15" t="str">
        <f t="shared" si="87"/>
        <v/>
      </c>
      <c r="BX68" s="15" t="str">
        <f t="shared" si="39"/>
        <v/>
      </c>
      <c r="BY68" s="15" t="str">
        <f t="shared" si="40"/>
        <v/>
      </c>
      <c r="BZ68" s="15" t="str">
        <f t="shared" si="88"/>
        <v/>
      </c>
      <c r="CA68" s="15" t="str">
        <f t="shared" si="41"/>
        <v/>
      </c>
      <c r="CB68" s="15" t="str">
        <f t="shared" si="42"/>
        <v/>
      </c>
      <c r="CC68" s="15" t="str">
        <f t="shared" si="89"/>
        <v/>
      </c>
      <c r="CD68" s="15" t="str">
        <f t="shared" si="43"/>
        <v/>
      </c>
      <c r="CE68" s="15" t="str">
        <f t="shared" si="44"/>
        <v/>
      </c>
      <c r="CF68" s="15" t="str">
        <f t="shared" si="90"/>
        <v/>
      </c>
      <c r="CG68" s="15" t="str">
        <f t="shared" si="45"/>
        <v/>
      </c>
      <c r="CH68" s="15" t="str">
        <f t="shared" si="46"/>
        <v/>
      </c>
      <c r="CI68" s="15" t="str">
        <f t="shared" si="47"/>
        <v/>
      </c>
      <c r="CJ68" s="16" t="b">
        <f t="shared" si="48"/>
        <v>0</v>
      </c>
      <c r="CK68" s="16" t="b">
        <f t="shared" si="49"/>
        <v>0</v>
      </c>
      <c r="CL68" s="16" t="b">
        <f t="shared" si="50"/>
        <v>0</v>
      </c>
      <c r="CM68" s="16" t="b">
        <f t="shared" si="51"/>
        <v>0</v>
      </c>
      <c r="CN68" s="16" t="b">
        <f t="shared" si="52"/>
        <v>0</v>
      </c>
      <c r="CO68" s="16" t="b">
        <f t="shared" si="53"/>
        <v>0</v>
      </c>
      <c r="CP68" s="16" t="b">
        <f t="shared" si="54"/>
        <v>0</v>
      </c>
      <c r="CQ68" s="16" t="b">
        <f t="shared" si="55"/>
        <v>0</v>
      </c>
      <c r="CR68" s="16" t="b">
        <f t="shared" si="56"/>
        <v>0</v>
      </c>
      <c r="CS68" s="16" t="b">
        <f t="shared" si="57"/>
        <v>0</v>
      </c>
      <c r="CT68" s="16" t="b">
        <f t="shared" si="58"/>
        <v>0</v>
      </c>
      <c r="CU68" s="16" t="b">
        <f t="shared" si="59"/>
        <v>0</v>
      </c>
      <c r="CV68" s="16" t="b">
        <f t="shared" si="60"/>
        <v>0</v>
      </c>
      <c r="CW68" s="16" t="b">
        <f t="shared" si="61"/>
        <v>0</v>
      </c>
      <c r="CX68" s="16" t="b">
        <f t="shared" si="62"/>
        <v>0</v>
      </c>
      <c r="CY68" s="16" t="b">
        <f t="shared" si="63"/>
        <v>0</v>
      </c>
      <c r="CZ68" s="16" t="b">
        <f t="shared" si="64"/>
        <v>0</v>
      </c>
      <c r="DA68" s="16" t="b">
        <f t="shared" si="65"/>
        <v>0</v>
      </c>
      <c r="DB68" s="16" t="b">
        <f t="shared" si="66"/>
        <v>0</v>
      </c>
      <c r="DC68" s="16" t="b">
        <f t="shared" si="67"/>
        <v>0</v>
      </c>
      <c r="DD68" s="16" t="b">
        <f t="shared" si="68"/>
        <v>0</v>
      </c>
      <c r="DE68" s="16" t="b">
        <f t="shared" si="69"/>
        <v>0</v>
      </c>
      <c r="DF68" s="16" t="b">
        <f t="shared" si="70"/>
        <v>0</v>
      </c>
      <c r="DG68" s="16" t="b">
        <f t="shared" si="71"/>
        <v>0</v>
      </c>
      <c r="DI68" s="40"/>
      <c r="DJ68" s="39"/>
      <c r="DK68" s="39"/>
      <c r="DL68" s="53" t="str">
        <f t="shared" si="91"/>
        <v/>
      </c>
      <c r="DM68" s="53" t="str">
        <f t="shared" si="92"/>
        <v/>
      </c>
      <c r="DN68" s="53" t="str">
        <f t="shared" si="93"/>
        <v/>
      </c>
      <c r="DO68" s="53" t="str">
        <f t="shared" si="94"/>
        <v/>
      </c>
      <c r="DP68" s="53" t="str">
        <f t="shared" si="95"/>
        <v/>
      </c>
      <c r="DQ68" s="53" t="str">
        <f>IF(ISBLANK($D68),"",CHOOSE($D68,Certification!$C$32,Certification!$C$48,Certification!$C$64,Certification!$C$80,Certification!$C$96))</f>
        <v/>
      </c>
      <c r="DR68" s="53" t="str">
        <f>IF(ISBLANK($D68),"",CHOOSE($D68,Certification!$C$33,Certification!$C$49,Certification!$C$65,Certification!$C$81,Certification!$C$97))</f>
        <v/>
      </c>
      <c r="DS68" s="53" t="str">
        <f>IF(ISBLANK($D68),"",CHOOSE($D68,Certification!$C$34,Certification!$C$50,Certification!$C$66,Certification!$C$82,Certification!$C$98))</f>
        <v/>
      </c>
      <c r="DT68" s="53" t="str">
        <f>IF(ISBLANK($D68),"",CHOOSE($D68,Certification!$C$35,Certification!$C$51,Certification!$C$67,Certification!$C$83,Certification!$C$99))</f>
        <v/>
      </c>
      <c r="DU68" s="53" t="str">
        <f>IF(ISBLANK($D68),"",CHOOSE($D68,Certification!$C$36,Certification!$C$52,Certification!$C$68,Certification!$C$84,Certification!$C$100))</f>
        <v/>
      </c>
      <c r="DV68" s="53" t="str">
        <f>IF(ISBLANK($D68),"",CHOOSE($D68,Certification!$C$37,Certification!$C$53,Certification!$C$69,Certification!$C$85,Certification!$C$101))</f>
        <v/>
      </c>
      <c r="DW68" s="169" t="str">
        <f>IF(ISBLANK($D68),"",CHOOSE($D68,Certification!$G$39,Certification!$G$55,Certification!$G$71,Certification!$G$87,Certification!$G$103))</f>
        <v/>
      </c>
      <c r="DX68" s="169" t="str">
        <f>IF(ISBLANK($D68),"",CHOOSE($D68,Certification!$G$40,Certification!$G$56,Certification!$G$72,Certification!$G$88,Certification!$G$104))</f>
        <v/>
      </c>
      <c r="DY68" s="169" t="str">
        <f>IF(ISBLANK($D68),"",CHOOSE($D68,Certification!$G$41,Certification!$G$57,Certification!$G$73,Certification!$G$89,Certification!$G$105))</f>
        <v/>
      </c>
      <c r="DZ68" s="53" t="str">
        <f>IF(ISBLANK($D68),"",CHOOSE($D68,IF(ISBLANK(Certification!$C$43),"",Certification!$C$43),IF(ISBLANK(Certification!$C$59),"",Certification!$C$59),IF(ISBLANK(Certification!$C$75),"",Certification!$C$75),IF(ISBLANK(Certification!$C$91),"",Certification!$C$91),IF(ISBLANK(Certification!$C$107),"",Certification!$C$107)))</f>
        <v/>
      </c>
      <c r="EA68" s="53" t="str">
        <f>IF(ISBLANK($D68),"",CHOOSE($D68,IF(ISBLANK(Certification!$C$45),"",Certification!$C$45),IF(ISBLANK(Certification!$C$61),"",Certification!$C$61),IF(ISBLANK(Certification!$C$77),"",Certification!$C$77),IF(ISBLANK(Certification!$C$93),"",Certification!$C$93),IF(ISBLANK(Certification!$C$109),"",Certification!$C$109)))</f>
        <v/>
      </c>
      <c r="EC68" s="19" t="s">
        <v>8</v>
      </c>
    </row>
    <row r="69" spans="1:133" s="17" customFormat="1" ht="25.5" x14ac:dyDescent="0.2">
      <c r="A69" s="48">
        <v>59</v>
      </c>
      <c r="B69" s="49" t="str">
        <f t="shared" si="2"/>
        <v/>
      </c>
      <c r="C69" s="186"/>
      <c r="D69" s="26"/>
      <c r="E69" s="189"/>
      <c r="F69" s="189"/>
      <c r="G69" s="189"/>
      <c r="H69" s="189"/>
      <c r="I69" s="189"/>
      <c r="J69" s="27"/>
      <c r="K69" s="27"/>
      <c r="L69" s="27"/>
      <c r="M69" s="27"/>
      <c r="N69" s="43"/>
      <c r="O69" s="27"/>
      <c r="P69" s="43"/>
      <c r="Q69" s="27"/>
      <c r="R69" s="27"/>
      <c r="S69" s="27"/>
      <c r="T69" s="26"/>
      <c r="U69" s="26"/>
      <c r="V69" s="27"/>
      <c r="W69" s="26"/>
      <c r="X69" s="26"/>
      <c r="Y69" s="26"/>
      <c r="Z69" s="26"/>
      <c r="AA69" s="26"/>
      <c r="AB69" s="26"/>
      <c r="AC69" s="26"/>
      <c r="AD69" s="26"/>
      <c r="AE69" s="26"/>
      <c r="AF69" s="26"/>
      <c r="AG69" s="26"/>
      <c r="AH69" s="26"/>
      <c r="AI69" s="26"/>
      <c r="AJ69" s="26"/>
      <c r="AK69" s="26"/>
      <c r="AL69" s="26"/>
      <c r="AM69" s="26"/>
      <c r="AN69" s="26"/>
      <c r="AO69" s="26"/>
      <c r="AP69" s="26"/>
      <c r="AQ69" s="175"/>
      <c r="AR69" s="206"/>
      <c r="AS69" s="180"/>
      <c r="AT69" s="15" t="str">
        <f t="shared" si="73"/>
        <v/>
      </c>
      <c r="AU69" s="15" t="str">
        <f t="shared" si="74"/>
        <v/>
      </c>
      <c r="AV69" s="15" t="str">
        <f t="shared" si="75"/>
        <v/>
      </c>
      <c r="AW69" s="15" t="str">
        <f t="shared" si="76"/>
        <v/>
      </c>
      <c r="AX69" s="15" t="str">
        <f t="shared" si="96"/>
        <v/>
      </c>
      <c r="AY69" s="15" t="str">
        <f t="shared" si="96"/>
        <v/>
      </c>
      <c r="AZ69" s="15" t="str">
        <f t="shared" si="28"/>
        <v/>
      </c>
      <c r="BA69" s="15" t="str">
        <f t="shared" si="97"/>
        <v/>
      </c>
      <c r="BB69" s="15" t="str">
        <f t="shared" si="97"/>
        <v/>
      </c>
      <c r="BC69" s="15" t="str">
        <f t="shared" si="77"/>
        <v/>
      </c>
      <c r="BD69" s="15" t="str">
        <f t="shared" si="78"/>
        <v/>
      </c>
      <c r="BE69" s="15" t="str">
        <f t="shared" si="79"/>
        <v/>
      </c>
      <c r="BF69" s="15" t="str">
        <f t="shared" si="80"/>
        <v/>
      </c>
      <c r="BG69" s="15" t="str">
        <f t="shared" si="81"/>
        <v/>
      </c>
      <c r="BH69" s="15" t="str">
        <f t="shared" si="29"/>
        <v/>
      </c>
      <c r="BI69" s="15" t="str">
        <f t="shared" si="30"/>
        <v/>
      </c>
      <c r="BJ69" s="15" t="str">
        <f t="shared" si="31"/>
        <v/>
      </c>
      <c r="BK69" s="15" t="str">
        <f t="shared" si="82"/>
        <v/>
      </c>
      <c r="BL69" s="15" t="str">
        <f t="shared" si="83"/>
        <v/>
      </c>
      <c r="BM69" s="15" t="str">
        <f t="shared" si="32"/>
        <v/>
      </c>
      <c r="BN69" s="15" t="str">
        <f t="shared" si="84"/>
        <v/>
      </c>
      <c r="BO69" s="15" t="str">
        <f t="shared" si="33"/>
        <v/>
      </c>
      <c r="BP69" s="15" t="str">
        <f t="shared" si="34"/>
        <v/>
      </c>
      <c r="BQ69" s="15" t="str">
        <f t="shared" si="85"/>
        <v/>
      </c>
      <c r="BR69" s="15" t="str">
        <f t="shared" si="35"/>
        <v/>
      </c>
      <c r="BS69" s="15" t="str">
        <f t="shared" si="36"/>
        <v/>
      </c>
      <c r="BT69" s="15" t="str">
        <f t="shared" si="86"/>
        <v/>
      </c>
      <c r="BU69" s="15" t="str">
        <f t="shared" si="37"/>
        <v/>
      </c>
      <c r="BV69" s="15" t="str">
        <f t="shared" si="38"/>
        <v/>
      </c>
      <c r="BW69" s="15" t="str">
        <f t="shared" si="87"/>
        <v/>
      </c>
      <c r="BX69" s="15" t="str">
        <f t="shared" si="39"/>
        <v/>
      </c>
      <c r="BY69" s="15" t="str">
        <f t="shared" si="40"/>
        <v/>
      </c>
      <c r="BZ69" s="15" t="str">
        <f t="shared" si="88"/>
        <v/>
      </c>
      <c r="CA69" s="15" t="str">
        <f t="shared" si="41"/>
        <v/>
      </c>
      <c r="CB69" s="15" t="str">
        <f t="shared" si="42"/>
        <v/>
      </c>
      <c r="CC69" s="15" t="str">
        <f t="shared" si="89"/>
        <v/>
      </c>
      <c r="CD69" s="15" t="str">
        <f t="shared" si="43"/>
        <v/>
      </c>
      <c r="CE69" s="15" t="str">
        <f t="shared" si="44"/>
        <v/>
      </c>
      <c r="CF69" s="15" t="str">
        <f t="shared" si="90"/>
        <v/>
      </c>
      <c r="CG69" s="15" t="str">
        <f t="shared" si="45"/>
        <v/>
      </c>
      <c r="CH69" s="15" t="str">
        <f t="shared" si="46"/>
        <v/>
      </c>
      <c r="CI69" s="15" t="str">
        <f t="shared" si="47"/>
        <v/>
      </c>
      <c r="CJ69" s="16" t="b">
        <f t="shared" si="48"/>
        <v>0</v>
      </c>
      <c r="CK69" s="16" t="b">
        <f t="shared" si="49"/>
        <v>0</v>
      </c>
      <c r="CL69" s="16" t="b">
        <f t="shared" si="50"/>
        <v>0</v>
      </c>
      <c r="CM69" s="16" t="b">
        <f t="shared" si="51"/>
        <v>0</v>
      </c>
      <c r="CN69" s="16" t="b">
        <f t="shared" si="52"/>
        <v>0</v>
      </c>
      <c r="CO69" s="16" t="b">
        <f t="shared" si="53"/>
        <v>0</v>
      </c>
      <c r="CP69" s="16" t="b">
        <f t="shared" si="54"/>
        <v>0</v>
      </c>
      <c r="CQ69" s="16" t="b">
        <f t="shared" si="55"/>
        <v>0</v>
      </c>
      <c r="CR69" s="16" t="b">
        <f t="shared" si="56"/>
        <v>0</v>
      </c>
      <c r="CS69" s="16" t="b">
        <f t="shared" si="57"/>
        <v>0</v>
      </c>
      <c r="CT69" s="16" t="b">
        <f t="shared" si="58"/>
        <v>0</v>
      </c>
      <c r="CU69" s="16" t="b">
        <f t="shared" si="59"/>
        <v>0</v>
      </c>
      <c r="CV69" s="16" t="b">
        <f t="shared" si="60"/>
        <v>0</v>
      </c>
      <c r="CW69" s="16" t="b">
        <f t="shared" si="61"/>
        <v>0</v>
      </c>
      <c r="CX69" s="16" t="b">
        <f t="shared" si="62"/>
        <v>0</v>
      </c>
      <c r="CY69" s="16" t="b">
        <f t="shared" si="63"/>
        <v>0</v>
      </c>
      <c r="CZ69" s="16" t="b">
        <f t="shared" si="64"/>
        <v>0</v>
      </c>
      <c r="DA69" s="16" t="b">
        <f t="shared" si="65"/>
        <v>0</v>
      </c>
      <c r="DB69" s="16" t="b">
        <f t="shared" si="66"/>
        <v>0</v>
      </c>
      <c r="DC69" s="16" t="b">
        <f t="shared" si="67"/>
        <v>0</v>
      </c>
      <c r="DD69" s="16" t="b">
        <f t="shared" si="68"/>
        <v>0</v>
      </c>
      <c r="DE69" s="16" t="b">
        <f t="shared" si="69"/>
        <v>0</v>
      </c>
      <c r="DF69" s="16" t="b">
        <f t="shared" si="70"/>
        <v>0</v>
      </c>
      <c r="DG69" s="16" t="b">
        <f t="shared" si="71"/>
        <v>0</v>
      </c>
      <c r="DI69" s="40"/>
      <c r="DJ69" s="39"/>
      <c r="DK69" s="39"/>
      <c r="DL69" s="53" t="str">
        <f t="shared" si="91"/>
        <v/>
      </c>
      <c r="DM69" s="53" t="str">
        <f t="shared" si="92"/>
        <v/>
      </c>
      <c r="DN69" s="53" t="str">
        <f t="shared" si="93"/>
        <v/>
      </c>
      <c r="DO69" s="53" t="str">
        <f t="shared" si="94"/>
        <v/>
      </c>
      <c r="DP69" s="53" t="str">
        <f t="shared" si="95"/>
        <v/>
      </c>
      <c r="DQ69" s="53" t="str">
        <f>IF(ISBLANK($D69),"",CHOOSE($D69,Certification!$C$32,Certification!$C$48,Certification!$C$64,Certification!$C$80,Certification!$C$96))</f>
        <v/>
      </c>
      <c r="DR69" s="53" t="str">
        <f>IF(ISBLANK($D69),"",CHOOSE($D69,Certification!$C$33,Certification!$C$49,Certification!$C$65,Certification!$C$81,Certification!$C$97))</f>
        <v/>
      </c>
      <c r="DS69" s="53" t="str">
        <f>IF(ISBLANK($D69),"",CHOOSE($D69,Certification!$C$34,Certification!$C$50,Certification!$C$66,Certification!$C$82,Certification!$C$98))</f>
        <v/>
      </c>
      <c r="DT69" s="53" t="str">
        <f>IF(ISBLANK($D69),"",CHOOSE($D69,Certification!$C$35,Certification!$C$51,Certification!$C$67,Certification!$C$83,Certification!$C$99))</f>
        <v/>
      </c>
      <c r="DU69" s="53" t="str">
        <f>IF(ISBLANK($D69),"",CHOOSE($D69,Certification!$C$36,Certification!$C$52,Certification!$C$68,Certification!$C$84,Certification!$C$100))</f>
        <v/>
      </c>
      <c r="DV69" s="53" t="str">
        <f>IF(ISBLANK($D69),"",CHOOSE($D69,Certification!$C$37,Certification!$C$53,Certification!$C$69,Certification!$C$85,Certification!$C$101))</f>
        <v/>
      </c>
      <c r="DW69" s="169" t="str">
        <f>IF(ISBLANK($D69),"",CHOOSE($D69,Certification!$G$39,Certification!$G$55,Certification!$G$71,Certification!$G$87,Certification!$G$103))</f>
        <v/>
      </c>
      <c r="DX69" s="169" t="str">
        <f>IF(ISBLANK($D69),"",CHOOSE($D69,Certification!$G$40,Certification!$G$56,Certification!$G$72,Certification!$G$88,Certification!$G$104))</f>
        <v/>
      </c>
      <c r="DY69" s="169" t="str">
        <f>IF(ISBLANK($D69),"",CHOOSE($D69,Certification!$G$41,Certification!$G$57,Certification!$G$73,Certification!$G$89,Certification!$G$105))</f>
        <v/>
      </c>
      <c r="DZ69" s="53" t="str">
        <f>IF(ISBLANK($D69),"",CHOOSE($D69,IF(ISBLANK(Certification!$C$43),"",Certification!$C$43),IF(ISBLANK(Certification!$C$59),"",Certification!$C$59),IF(ISBLANK(Certification!$C$75),"",Certification!$C$75),IF(ISBLANK(Certification!$C$91),"",Certification!$C$91),IF(ISBLANK(Certification!$C$107),"",Certification!$C$107)))</f>
        <v/>
      </c>
      <c r="EA69" s="53" t="str">
        <f>IF(ISBLANK($D69),"",CHOOSE($D69,IF(ISBLANK(Certification!$C$45),"",Certification!$C$45),IF(ISBLANK(Certification!$C$61),"",Certification!$C$61),IF(ISBLANK(Certification!$C$77),"",Certification!$C$77),IF(ISBLANK(Certification!$C$93),"",Certification!$C$93),IF(ISBLANK(Certification!$C$109),"",Certification!$C$109)))</f>
        <v/>
      </c>
      <c r="EC69" s="19" t="s">
        <v>8</v>
      </c>
    </row>
    <row r="70" spans="1:133" s="17" customFormat="1" ht="25.5" x14ac:dyDescent="0.2">
      <c r="A70" s="48">
        <v>60</v>
      </c>
      <c r="B70" s="49" t="str">
        <f t="shared" si="2"/>
        <v/>
      </c>
      <c r="C70" s="186"/>
      <c r="D70" s="26"/>
      <c r="E70" s="189"/>
      <c r="F70" s="189"/>
      <c r="G70" s="189"/>
      <c r="H70" s="189"/>
      <c r="I70" s="189"/>
      <c r="J70" s="27"/>
      <c r="K70" s="27"/>
      <c r="L70" s="27"/>
      <c r="M70" s="27"/>
      <c r="N70" s="43"/>
      <c r="O70" s="27"/>
      <c r="P70" s="43"/>
      <c r="Q70" s="27"/>
      <c r="R70" s="27"/>
      <c r="S70" s="27"/>
      <c r="T70" s="26"/>
      <c r="U70" s="26"/>
      <c r="V70" s="27"/>
      <c r="W70" s="26"/>
      <c r="X70" s="26"/>
      <c r="Y70" s="26"/>
      <c r="Z70" s="26"/>
      <c r="AA70" s="26"/>
      <c r="AB70" s="26"/>
      <c r="AC70" s="26"/>
      <c r="AD70" s="26"/>
      <c r="AE70" s="26"/>
      <c r="AF70" s="26"/>
      <c r="AG70" s="26"/>
      <c r="AH70" s="26"/>
      <c r="AI70" s="26"/>
      <c r="AJ70" s="26"/>
      <c r="AK70" s="26"/>
      <c r="AL70" s="26"/>
      <c r="AM70" s="26"/>
      <c r="AN70" s="26"/>
      <c r="AO70" s="26"/>
      <c r="AP70" s="26"/>
      <c r="AQ70" s="175"/>
      <c r="AR70" s="206"/>
      <c r="AS70" s="180"/>
      <c r="AT70" s="15" t="str">
        <f t="shared" si="73"/>
        <v/>
      </c>
      <c r="AU70" s="15" t="str">
        <f t="shared" si="74"/>
        <v/>
      </c>
      <c r="AV70" s="15" t="str">
        <f t="shared" si="75"/>
        <v/>
      </c>
      <c r="AW70" s="15" t="str">
        <f t="shared" si="76"/>
        <v/>
      </c>
      <c r="AX70" s="15" t="str">
        <f t="shared" si="96"/>
        <v/>
      </c>
      <c r="AY70" s="15" t="str">
        <f t="shared" si="96"/>
        <v/>
      </c>
      <c r="AZ70" s="15" t="str">
        <f t="shared" si="28"/>
        <v/>
      </c>
      <c r="BA70" s="15" t="str">
        <f t="shared" si="97"/>
        <v/>
      </c>
      <c r="BB70" s="15" t="str">
        <f t="shared" si="97"/>
        <v/>
      </c>
      <c r="BC70" s="15" t="str">
        <f t="shared" si="77"/>
        <v/>
      </c>
      <c r="BD70" s="15" t="str">
        <f t="shared" si="78"/>
        <v/>
      </c>
      <c r="BE70" s="15" t="str">
        <f t="shared" si="79"/>
        <v/>
      </c>
      <c r="BF70" s="15" t="str">
        <f t="shared" si="80"/>
        <v/>
      </c>
      <c r="BG70" s="15" t="str">
        <f t="shared" si="81"/>
        <v/>
      </c>
      <c r="BH70" s="15" t="str">
        <f t="shared" si="29"/>
        <v/>
      </c>
      <c r="BI70" s="15" t="str">
        <f t="shared" si="30"/>
        <v/>
      </c>
      <c r="BJ70" s="15" t="str">
        <f t="shared" si="31"/>
        <v/>
      </c>
      <c r="BK70" s="15" t="str">
        <f t="shared" si="82"/>
        <v/>
      </c>
      <c r="BL70" s="15" t="str">
        <f t="shared" si="83"/>
        <v/>
      </c>
      <c r="BM70" s="15" t="str">
        <f t="shared" si="32"/>
        <v/>
      </c>
      <c r="BN70" s="15" t="str">
        <f t="shared" si="84"/>
        <v/>
      </c>
      <c r="BO70" s="15" t="str">
        <f t="shared" si="33"/>
        <v/>
      </c>
      <c r="BP70" s="15" t="str">
        <f t="shared" si="34"/>
        <v/>
      </c>
      <c r="BQ70" s="15" t="str">
        <f t="shared" si="85"/>
        <v/>
      </c>
      <c r="BR70" s="15" t="str">
        <f t="shared" si="35"/>
        <v/>
      </c>
      <c r="BS70" s="15" t="str">
        <f t="shared" si="36"/>
        <v/>
      </c>
      <c r="BT70" s="15" t="str">
        <f t="shared" si="86"/>
        <v/>
      </c>
      <c r="BU70" s="15" t="str">
        <f t="shared" si="37"/>
        <v/>
      </c>
      <c r="BV70" s="15" t="str">
        <f t="shared" si="38"/>
        <v/>
      </c>
      <c r="BW70" s="15" t="str">
        <f t="shared" si="87"/>
        <v/>
      </c>
      <c r="BX70" s="15" t="str">
        <f t="shared" si="39"/>
        <v/>
      </c>
      <c r="BY70" s="15" t="str">
        <f t="shared" si="40"/>
        <v/>
      </c>
      <c r="BZ70" s="15" t="str">
        <f t="shared" si="88"/>
        <v/>
      </c>
      <c r="CA70" s="15" t="str">
        <f t="shared" si="41"/>
        <v/>
      </c>
      <c r="CB70" s="15" t="str">
        <f t="shared" si="42"/>
        <v/>
      </c>
      <c r="CC70" s="15" t="str">
        <f t="shared" si="89"/>
        <v/>
      </c>
      <c r="CD70" s="15" t="str">
        <f t="shared" si="43"/>
        <v/>
      </c>
      <c r="CE70" s="15" t="str">
        <f t="shared" si="44"/>
        <v/>
      </c>
      <c r="CF70" s="15" t="str">
        <f t="shared" si="90"/>
        <v/>
      </c>
      <c r="CG70" s="15" t="str">
        <f t="shared" si="45"/>
        <v/>
      </c>
      <c r="CH70" s="15" t="str">
        <f t="shared" si="46"/>
        <v/>
      </c>
      <c r="CI70" s="15" t="str">
        <f t="shared" si="47"/>
        <v/>
      </c>
      <c r="CJ70" s="16" t="b">
        <f t="shared" si="48"/>
        <v>0</v>
      </c>
      <c r="CK70" s="16" t="b">
        <f t="shared" si="49"/>
        <v>0</v>
      </c>
      <c r="CL70" s="16" t="b">
        <f t="shared" si="50"/>
        <v>0</v>
      </c>
      <c r="CM70" s="16" t="b">
        <f t="shared" si="51"/>
        <v>0</v>
      </c>
      <c r="CN70" s="16" t="b">
        <f t="shared" si="52"/>
        <v>0</v>
      </c>
      <c r="CO70" s="16" t="b">
        <f t="shared" si="53"/>
        <v>0</v>
      </c>
      <c r="CP70" s="16" t="b">
        <f t="shared" si="54"/>
        <v>0</v>
      </c>
      <c r="CQ70" s="16" t="b">
        <f t="shared" si="55"/>
        <v>0</v>
      </c>
      <c r="CR70" s="16" t="b">
        <f t="shared" si="56"/>
        <v>0</v>
      </c>
      <c r="CS70" s="16" t="b">
        <f t="shared" si="57"/>
        <v>0</v>
      </c>
      <c r="CT70" s="16" t="b">
        <f t="shared" si="58"/>
        <v>0</v>
      </c>
      <c r="CU70" s="16" t="b">
        <f t="shared" si="59"/>
        <v>0</v>
      </c>
      <c r="CV70" s="16" t="b">
        <f t="shared" si="60"/>
        <v>0</v>
      </c>
      <c r="CW70" s="16" t="b">
        <f t="shared" si="61"/>
        <v>0</v>
      </c>
      <c r="CX70" s="16" t="b">
        <f t="shared" si="62"/>
        <v>0</v>
      </c>
      <c r="CY70" s="16" t="b">
        <f t="shared" si="63"/>
        <v>0</v>
      </c>
      <c r="CZ70" s="16" t="b">
        <f t="shared" si="64"/>
        <v>0</v>
      </c>
      <c r="DA70" s="16" t="b">
        <f t="shared" si="65"/>
        <v>0</v>
      </c>
      <c r="DB70" s="16" t="b">
        <f t="shared" si="66"/>
        <v>0</v>
      </c>
      <c r="DC70" s="16" t="b">
        <f t="shared" si="67"/>
        <v>0</v>
      </c>
      <c r="DD70" s="16" t="b">
        <f t="shared" si="68"/>
        <v>0</v>
      </c>
      <c r="DE70" s="16" t="b">
        <f t="shared" si="69"/>
        <v>0</v>
      </c>
      <c r="DF70" s="16" t="b">
        <f t="shared" si="70"/>
        <v>0</v>
      </c>
      <c r="DG70" s="16" t="b">
        <f t="shared" si="71"/>
        <v>0</v>
      </c>
      <c r="DI70" s="40"/>
      <c r="DJ70" s="39"/>
      <c r="DK70" s="39"/>
      <c r="DL70" s="53" t="str">
        <f t="shared" si="91"/>
        <v/>
      </c>
      <c r="DM70" s="53" t="str">
        <f t="shared" si="92"/>
        <v/>
      </c>
      <c r="DN70" s="53" t="str">
        <f t="shared" si="93"/>
        <v/>
      </c>
      <c r="DO70" s="53" t="str">
        <f t="shared" si="94"/>
        <v/>
      </c>
      <c r="DP70" s="53" t="str">
        <f t="shared" si="95"/>
        <v/>
      </c>
      <c r="DQ70" s="53" t="str">
        <f>IF(ISBLANK($D70),"",CHOOSE($D70,Certification!$C$32,Certification!$C$48,Certification!$C$64,Certification!$C$80,Certification!$C$96))</f>
        <v/>
      </c>
      <c r="DR70" s="53" t="str">
        <f>IF(ISBLANK($D70),"",CHOOSE($D70,Certification!$C$33,Certification!$C$49,Certification!$C$65,Certification!$C$81,Certification!$C$97))</f>
        <v/>
      </c>
      <c r="DS70" s="53" t="str">
        <f>IF(ISBLANK($D70),"",CHOOSE($D70,Certification!$C$34,Certification!$C$50,Certification!$C$66,Certification!$C$82,Certification!$C$98))</f>
        <v/>
      </c>
      <c r="DT70" s="53" t="str">
        <f>IF(ISBLANK($D70),"",CHOOSE($D70,Certification!$C$35,Certification!$C$51,Certification!$C$67,Certification!$C$83,Certification!$C$99))</f>
        <v/>
      </c>
      <c r="DU70" s="53" t="str">
        <f>IF(ISBLANK($D70),"",CHOOSE($D70,Certification!$C$36,Certification!$C$52,Certification!$C$68,Certification!$C$84,Certification!$C$100))</f>
        <v/>
      </c>
      <c r="DV70" s="53" t="str">
        <f>IF(ISBLANK($D70),"",CHOOSE($D70,Certification!$C$37,Certification!$C$53,Certification!$C$69,Certification!$C$85,Certification!$C$101))</f>
        <v/>
      </c>
      <c r="DW70" s="169" t="str">
        <f>IF(ISBLANK($D70),"",CHOOSE($D70,Certification!$G$39,Certification!$G$55,Certification!$G$71,Certification!$G$87,Certification!$G$103))</f>
        <v/>
      </c>
      <c r="DX70" s="169" t="str">
        <f>IF(ISBLANK($D70),"",CHOOSE($D70,Certification!$G$40,Certification!$G$56,Certification!$G$72,Certification!$G$88,Certification!$G$104))</f>
        <v/>
      </c>
      <c r="DY70" s="169" t="str">
        <f>IF(ISBLANK($D70),"",CHOOSE($D70,Certification!$G$41,Certification!$G$57,Certification!$G$73,Certification!$G$89,Certification!$G$105))</f>
        <v/>
      </c>
      <c r="DZ70" s="53" t="str">
        <f>IF(ISBLANK($D70),"",CHOOSE($D70,IF(ISBLANK(Certification!$C$43),"",Certification!$C$43),IF(ISBLANK(Certification!$C$59),"",Certification!$C$59),IF(ISBLANK(Certification!$C$75),"",Certification!$C$75),IF(ISBLANK(Certification!$C$91),"",Certification!$C$91),IF(ISBLANK(Certification!$C$107),"",Certification!$C$107)))</f>
        <v/>
      </c>
      <c r="EA70" s="53" t="str">
        <f>IF(ISBLANK($D70),"",CHOOSE($D70,IF(ISBLANK(Certification!$C$45),"",Certification!$C$45),IF(ISBLANK(Certification!$C$61),"",Certification!$C$61),IF(ISBLANK(Certification!$C$77),"",Certification!$C$77),IF(ISBLANK(Certification!$C$93),"",Certification!$C$93),IF(ISBLANK(Certification!$C$109),"",Certification!$C$109)))</f>
        <v/>
      </c>
      <c r="EC70" s="19" t="s">
        <v>8</v>
      </c>
    </row>
    <row r="71" spans="1:133" s="17" customFormat="1" ht="25.5" x14ac:dyDescent="0.2">
      <c r="A71" s="48">
        <v>61</v>
      </c>
      <c r="B71" s="49" t="str">
        <f t="shared" si="2"/>
        <v/>
      </c>
      <c r="C71" s="186"/>
      <c r="D71" s="26"/>
      <c r="E71" s="189"/>
      <c r="F71" s="189"/>
      <c r="G71" s="189"/>
      <c r="H71" s="189"/>
      <c r="I71" s="189"/>
      <c r="J71" s="27"/>
      <c r="K71" s="27"/>
      <c r="L71" s="27"/>
      <c r="M71" s="27"/>
      <c r="N71" s="43"/>
      <c r="O71" s="27"/>
      <c r="P71" s="43"/>
      <c r="Q71" s="27"/>
      <c r="R71" s="27"/>
      <c r="S71" s="27"/>
      <c r="T71" s="26"/>
      <c r="U71" s="26"/>
      <c r="V71" s="27"/>
      <c r="W71" s="26"/>
      <c r="X71" s="26"/>
      <c r="Y71" s="26"/>
      <c r="Z71" s="26"/>
      <c r="AA71" s="26"/>
      <c r="AB71" s="26"/>
      <c r="AC71" s="26"/>
      <c r="AD71" s="26"/>
      <c r="AE71" s="26"/>
      <c r="AF71" s="26"/>
      <c r="AG71" s="26"/>
      <c r="AH71" s="26"/>
      <c r="AI71" s="26"/>
      <c r="AJ71" s="26"/>
      <c r="AK71" s="26"/>
      <c r="AL71" s="26"/>
      <c r="AM71" s="26"/>
      <c r="AN71" s="26"/>
      <c r="AO71" s="26"/>
      <c r="AP71" s="26"/>
      <c r="AQ71" s="175"/>
      <c r="AR71" s="206"/>
      <c r="AS71" s="180"/>
      <c r="AT71" s="15" t="str">
        <f t="shared" si="73"/>
        <v/>
      </c>
      <c r="AU71" s="15" t="str">
        <f t="shared" si="74"/>
        <v/>
      </c>
      <c r="AV71" s="15" t="str">
        <f t="shared" si="75"/>
        <v/>
      </c>
      <c r="AW71" s="15" t="str">
        <f t="shared" si="76"/>
        <v/>
      </c>
      <c r="AX71" s="15" t="str">
        <f t="shared" si="96"/>
        <v/>
      </c>
      <c r="AY71" s="15" t="str">
        <f t="shared" si="96"/>
        <v/>
      </c>
      <c r="AZ71" s="15" t="str">
        <f t="shared" si="28"/>
        <v/>
      </c>
      <c r="BA71" s="15" t="str">
        <f t="shared" ref="BA71:BB90" si="98">IF(COUNTA($C71:$AR71)=0,"","ok")</f>
        <v/>
      </c>
      <c r="BB71" s="15" t="str">
        <f t="shared" si="98"/>
        <v/>
      </c>
      <c r="BC71" s="15" t="str">
        <f t="shared" si="77"/>
        <v/>
      </c>
      <c r="BD71" s="15" t="str">
        <f t="shared" si="78"/>
        <v/>
      </c>
      <c r="BE71" s="15" t="str">
        <f t="shared" si="79"/>
        <v/>
      </c>
      <c r="BF71" s="15" t="str">
        <f t="shared" si="80"/>
        <v/>
      </c>
      <c r="BG71" s="15" t="str">
        <f t="shared" si="81"/>
        <v/>
      </c>
      <c r="BH71" s="15" t="str">
        <f t="shared" si="29"/>
        <v/>
      </c>
      <c r="BI71" s="15" t="str">
        <f t="shared" si="30"/>
        <v/>
      </c>
      <c r="BJ71" s="15" t="str">
        <f t="shared" si="31"/>
        <v/>
      </c>
      <c r="BK71" s="15" t="str">
        <f t="shared" si="82"/>
        <v/>
      </c>
      <c r="BL71" s="15" t="str">
        <f t="shared" si="83"/>
        <v/>
      </c>
      <c r="BM71" s="15" t="str">
        <f t="shared" si="32"/>
        <v/>
      </c>
      <c r="BN71" s="15" t="str">
        <f t="shared" si="84"/>
        <v/>
      </c>
      <c r="BO71" s="15" t="str">
        <f t="shared" si="33"/>
        <v/>
      </c>
      <c r="BP71" s="15" t="str">
        <f t="shared" si="34"/>
        <v/>
      </c>
      <c r="BQ71" s="15" t="str">
        <f t="shared" si="85"/>
        <v/>
      </c>
      <c r="BR71" s="15" t="str">
        <f t="shared" si="35"/>
        <v/>
      </c>
      <c r="BS71" s="15" t="str">
        <f t="shared" si="36"/>
        <v/>
      </c>
      <c r="BT71" s="15" t="str">
        <f t="shared" si="86"/>
        <v/>
      </c>
      <c r="BU71" s="15" t="str">
        <f t="shared" si="37"/>
        <v/>
      </c>
      <c r="BV71" s="15" t="str">
        <f t="shared" si="38"/>
        <v/>
      </c>
      <c r="BW71" s="15" t="str">
        <f t="shared" si="87"/>
        <v/>
      </c>
      <c r="BX71" s="15" t="str">
        <f t="shared" si="39"/>
        <v/>
      </c>
      <c r="BY71" s="15" t="str">
        <f t="shared" si="40"/>
        <v/>
      </c>
      <c r="BZ71" s="15" t="str">
        <f t="shared" si="88"/>
        <v/>
      </c>
      <c r="CA71" s="15" t="str">
        <f t="shared" si="41"/>
        <v/>
      </c>
      <c r="CB71" s="15" t="str">
        <f t="shared" si="42"/>
        <v/>
      </c>
      <c r="CC71" s="15" t="str">
        <f t="shared" si="89"/>
        <v/>
      </c>
      <c r="CD71" s="15" t="str">
        <f t="shared" si="43"/>
        <v/>
      </c>
      <c r="CE71" s="15" t="str">
        <f t="shared" si="44"/>
        <v/>
      </c>
      <c r="CF71" s="15" t="str">
        <f t="shared" si="90"/>
        <v/>
      </c>
      <c r="CG71" s="15" t="str">
        <f t="shared" si="45"/>
        <v/>
      </c>
      <c r="CH71" s="15" t="str">
        <f t="shared" si="46"/>
        <v/>
      </c>
      <c r="CI71" s="15" t="str">
        <f t="shared" si="47"/>
        <v/>
      </c>
      <c r="CJ71" s="16" t="b">
        <f t="shared" si="48"/>
        <v>0</v>
      </c>
      <c r="CK71" s="16" t="b">
        <f t="shared" si="49"/>
        <v>0</v>
      </c>
      <c r="CL71" s="16" t="b">
        <f t="shared" si="50"/>
        <v>0</v>
      </c>
      <c r="CM71" s="16" t="b">
        <f t="shared" si="51"/>
        <v>0</v>
      </c>
      <c r="CN71" s="16" t="b">
        <f t="shared" si="52"/>
        <v>0</v>
      </c>
      <c r="CO71" s="16" t="b">
        <f t="shared" si="53"/>
        <v>0</v>
      </c>
      <c r="CP71" s="16" t="b">
        <f t="shared" si="54"/>
        <v>0</v>
      </c>
      <c r="CQ71" s="16" t="b">
        <f t="shared" si="55"/>
        <v>0</v>
      </c>
      <c r="CR71" s="16" t="b">
        <f t="shared" si="56"/>
        <v>0</v>
      </c>
      <c r="CS71" s="16" t="b">
        <f t="shared" si="57"/>
        <v>0</v>
      </c>
      <c r="CT71" s="16" t="b">
        <f t="shared" si="58"/>
        <v>0</v>
      </c>
      <c r="CU71" s="16" t="b">
        <f t="shared" si="59"/>
        <v>0</v>
      </c>
      <c r="CV71" s="16" t="b">
        <f t="shared" si="60"/>
        <v>0</v>
      </c>
      <c r="CW71" s="16" t="b">
        <f t="shared" si="61"/>
        <v>0</v>
      </c>
      <c r="CX71" s="16" t="b">
        <f t="shared" si="62"/>
        <v>0</v>
      </c>
      <c r="CY71" s="16" t="b">
        <f t="shared" si="63"/>
        <v>0</v>
      </c>
      <c r="CZ71" s="16" t="b">
        <f t="shared" si="64"/>
        <v>0</v>
      </c>
      <c r="DA71" s="16" t="b">
        <f t="shared" si="65"/>
        <v>0</v>
      </c>
      <c r="DB71" s="16" t="b">
        <f t="shared" si="66"/>
        <v>0</v>
      </c>
      <c r="DC71" s="16" t="b">
        <f t="shared" si="67"/>
        <v>0</v>
      </c>
      <c r="DD71" s="16" t="b">
        <f t="shared" si="68"/>
        <v>0</v>
      </c>
      <c r="DE71" s="16" t="b">
        <f t="shared" si="69"/>
        <v>0</v>
      </c>
      <c r="DF71" s="16" t="b">
        <f t="shared" si="70"/>
        <v>0</v>
      </c>
      <c r="DG71" s="16" t="b">
        <f t="shared" si="71"/>
        <v>0</v>
      </c>
      <c r="DI71" s="40"/>
      <c r="DJ71" s="39"/>
      <c r="DK71" s="39"/>
      <c r="DL71" s="53" t="str">
        <f t="shared" si="91"/>
        <v/>
      </c>
      <c r="DM71" s="53" t="str">
        <f t="shared" si="92"/>
        <v/>
      </c>
      <c r="DN71" s="53" t="str">
        <f t="shared" si="93"/>
        <v/>
      </c>
      <c r="DO71" s="53" t="str">
        <f t="shared" si="94"/>
        <v/>
      </c>
      <c r="DP71" s="53" t="str">
        <f t="shared" si="95"/>
        <v/>
      </c>
      <c r="DQ71" s="53" t="str">
        <f>IF(ISBLANK($D71),"",CHOOSE($D71,Certification!$C$32,Certification!$C$48,Certification!$C$64,Certification!$C$80,Certification!$C$96))</f>
        <v/>
      </c>
      <c r="DR71" s="53" t="str">
        <f>IF(ISBLANK($D71),"",CHOOSE($D71,Certification!$C$33,Certification!$C$49,Certification!$C$65,Certification!$C$81,Certification!$C$97))</f>
        <v/>
      </c>
      <c r="DS71" s="53" t="str">
        <f>IF(ISBLANK($D71),"",CHOOSE($D71,Certification!$C$34,Certification!$C$50,Certification!$C$66,Certification!$C$82,Certification!$C$98))</f>
        <v/>
      </c>
      <c r="DT71" s="53" t="str">
        <f>IF(ISBLANK($D71),"",CHOOSE($D71,Certification!$C$35,Certification!$C$51,Certification!$C$67,Certification!$C$83,Certification!$C$99))</f>
        <v/>
      </c>
      <c r="DU71" s="53" t="str">
        <f>IF(ISBLANK($D71),"",CHOOSE($D71,Certification!$C$36,Certification!$C$52,Certification!$C$68,Certification!$C$84,Certification!$C$100))</f>
        <v/>
      </c>
      <c r="DV71" s="53" t="str">
        <f>IF(ISBLANK($D71),"",CHOOSE($D71,Certification!$C$37,Certification!$C$53,Certification!$C$69,Certification!$C$85,Certification!$C$101))</f>
        <v/>
      </c>
      <c r="DW71" s="169" t="str">
        <f>IF(ISBLANK($D71),"",CHOOSE($D71,Certification!$G$39,Certification!$G$55,Certification!$G$71,Certification!$G$87,Certification!$G$103))</f>
        <v/>
      </c>
      <c r="DX71" s="169" t="str">
        <f>IF(ISBLANK($D71),"",CHOOSE($D71,Certification!$G$40,Certification!$G$56,Certification!$G$72,Certification!$G$88,Certification!$G$104))</f>
        <v/>
      </c>
      <c r="DY71" s="169" t="str">
        <f>IF(ISBLANK($D71),"",CHOOSE($D71,Certification!$G$41,Certification!$G$57,Certification!$G$73,Certification!$G$89,Certification!$G$105))</f>
        <v/>
      </c>
      <c r="DZ71" s="53" t="str">
        <f>IF(ISBLANK($D71),"",CHOOSE($D71,IF(ISBLANK(Certification!$C$43),"",Certification!$C$43),IF(ISBLANK(Certification!$C$59),"",Certification!$C$59),IF(ISBLANK(Certification!$C$75),"",Certification!$C$75),IF(ISBLANK(Certification!$C$91),"",Certification!$C$91),IF(ISBLANK(Certification!$C$107),"",Certification!$C$107)))</f>
        <v/>
      </c>
      <c r="EA71" s="53" t="str">
        <f>IF(ISBLANK($D71),"",CHOOSE($D71,IF(ISBLANK(Certification!$C$45),"",Certification!$C$45),IF(ISBLANK(Certification!$C$61),"",Certification!$C$61),IF(ISBLANK(Certification!$C$77),"",Certification!$C$77),IF(ISBLANK(Certification!$C$93),"",Certification!$C$93),IF(ISBLANK(Certification!$C$109),"",Certification!$C$109)))</f>
        <v/>
      </c>
      <c r="EC71" s="19" t="s">
        <v>8</v>
      </c>
    </row>
    <row r="72" spans="1:133" s="17" customFormat="1" ht="25.5" x14ac:dyDescent="0.2">
      <c r="A72" s="48">
        <v>62</v>
      </c>
      <c r="B72" s="49" t="str">
        <f t="shared" si="2"/>
        <v/>
      </c>
      <c r="C72" s="186"/>
      <c r="D72" s="26"/>
      <c r="E72" s="189"/>
      <c r="F72" s="189"/>
      <c r="G72" s="189"/>
      <c r="H72" s="189"/>
      <c r="I72" s="189"/>
      <c r="J72" s="27"/>
      <c r="K72" s="27"/>
      <c r="L72" s="27"/>
      <c r="M72" s="27"/>
      <c r="N72" s="43"/>
      <c r="O72" s="27"/>
      <c r="P72" s="43"/>
      <c r="Q72" s="27"/>
      <c r="R72" s="27"/>
      <c r="S72" s="27"/>
      <c r="T72" s="26"/>
      <c r="U72" s="26"/>
      <c r="V72" s="27"/>
      <c r="W72" s="26"/>
      <c r="X72" s="26"/>
      <c r="Y72" s="26"/>
      <c r="Z72" s="26"/>
      <c r="AA72" s="26"/>
      <c r="AB72" s="26"/>
      <c r="AC72" s="26"/>
      <c r="AD72" s="26"/>
      <c r="AE72" s="26"/>
      <c r="AF72" s="26"/>
      <c r="AG72" s="26"/>
      <c r="AH72" s="26"/>
      <c r="AI72" s="26"/>
      <c r="AJ72" s="26"/>
      <c r="AK72" s="26"/>
      <c r="AL72" s="26"/>
      <c r="AM72" s="26"/>
      <c r="AN72" s="26"/>
      <c r="AO72" s="26"/>
      <c r="AP72" s="26"/>
      <c r="AQ72" s="175"/>
      <c r="AR72" s="206"/>
      <c r="AS72" s="180"/>
      <c r="AT72" s="15" t="str">
        <f t="shared" si="73"/>
        <v/>
      </c>
      <c r="AU72" s="15" t="str">
        <f t="shared" si="74"/>
        <v/>
      </c>
      <c r="AV72" s="15" t="str">
        <f t="shared" si="75"/>
        <v/>
      </c>
      <c r="AW72" s="15" t="str">
        <f t="shared" si="76"/>
        <v/>
      </c>
      <c r="AX72" s="15" t="str">
        <f t="shared" si="96"/>
        <v/>
      </c>
      <c r="AY72" s="15" t="str">
        <f t="shared" si="96"/>
        <v/>
      </c>
      <c r="AZ72" s="15" t="str">
        <f t="shared" si="28"/>
        <v/>
      </c>
      <c r="BA72" s="15" t="str">
        <f t="shared" si="98"/>
        <v/>
      </c>
      <c r="BB72" s="15" t="str">
        <f t="shared" si="98"/>
        <v/>
      </c>
      <c r="BC72" s="15" t="str">
        <f t="shared" si="77"/>
        <v/>
      </c>
      <c r="BD72" s="15" t="str">
        <f t="shared" si="78"/>
        <v/>
      </c>
      <c r="BE72" s="15" t="str">
        <f t="shared" si="79"/>
        <v/>
      </c>
      <c r="BF72" s="15" t="str">
        <f t="shared" si="80"/>
        <v/>
      </c>
      <c r="BG72" s="15" t="str">
        <f t="shared" si="81"/>
        <v/>
      </c>
      <c r="BH72" s="15" t="str">
        <f t="shared" si="29"/>
        <v/>
      </c>
      <c r="BI72" s="15" t="str">
        <f t="shared" si="30"/>
        <v/>
      </c>
      <c r="BJ72" s="15" t="str">
        <f t="shared" si="31"/>
        <v/>
      </c>
      <c r="BK72" s="15" t="str">
        <f t="shared" si="82"/>
        <v/>
      </c>
      <c r="BL72" s="15" t="str">
        <f t="shared" si="83"/>
        <v/>
      </c>
      <c r="BM72" s="15" t="str">
        <f t="shared" si="32"/>
        <v/>
      </c>
      <c r="BN72" s="15" t="str">
        <f t="shared" si="84"/>
        <v/>
      </c>
      <c r="BO72" s="15" t="str">
        <f t="shared" si="33"/>
        <v/>
      </c>
      <c r="BP72" s="15" t="str">
        <f t="shared" si="34"/>
        <v/>
      </c>
      <c r="BQ72" s="15" t="str">
        <f t="shared" si="85"/>
        <v/>
      </c>
      <c r="BR72" s="15" t="str">
        <f t="shared" si="35"/>
        <v/>
      </c>
      <c r="BS72" s="15" t="str">
        <f t="shared" si="36"/>
        <v/>
      </c>
      <c r="BT72" s="15" t="str">
        <f t="shared" si="86"/>
        <v/>
      </c>
      <c r="BU72" s="15" t="str">
        <f t="shared" si="37"/>
        <v/>
      </c>
      <c r="BV72" s="15" t="str">
        <f t="shared" si="38"/>
        <v/>
      </c>
      <c r="BW72" s="15" t="str">
        <f t="shared" si="87"/>
        <v/>
      </c>
      <c r="BX72" s="15" t="str">
        <f t="shared" si="39"/>
        <v/>
      </c>
      <c r="BY72" s="15" t="str">
        <f t="shared" si="40"/>
        <v/>
      </c>
      <c r="BZ72" s="15" t="str">
        <f t="shared" si="88"/>
        <v/>
      </c>
      <c r="CA72" s="15" t="str">
        <f t="shared" si="41"/>
        <v/>
      </c>
      <c r="CB72" s="15" t="str">
        <f t="shared" si="42"/>
        <v/>
      </c>
      <c r="CC72" s="15" t="str">
        <f t="shared" si="89"/>
        <v/>
      </c>
      <c r="CD72" s="15" t="str">
        <f t="shared" si="43"/>
        <v/>
      </c>
      <c r="CE72" s="15" t="str">
        <f t="shared" si="44"/>
        <v/>
      </c>
      <c r="CF72" s="15" t="str">
        <f t="shared" si="90"/>
        <v/>
      </c>
      <c r="CG72" s="15" t="str">
        <f t="shared" si="45"/>
        <v/>
      </c>
      <c r="CH72" s="15" t="str">
        <f t="shared" si="46"/>
        <v/>
      </c>
      <c r="CI72" s="15" t="str">
        <f t="shared" si="47"/>
        <v/>
      </c>
      <c r="CJ72" s="16" t="b">
        <f t="shared" si="48"/>
        <v>0</v>
      </c>
      <c r="CK72" s="16" t="b">
        <f t="shared" si="49"/>
        <v>0</v>
      </c>
      <c r="CL72" s="16" t="b">
        <f t="shared" si="50"/>
        <v>0</v>
      </c>
      <c r="CM72" s="16" t="b">
        <f t="shared" si="51"/>
        <v>0</v>
      </c>
      <c r="CN72" s="16" t="b">
        <f t="shared" si="52"/>
        <v>0</v>
      </c>
      <c r="CO72" s="16" t="b">
        <f t="shared" si="53"/>
        <v>0</v>
      </c>
      <c r="CP72" s="16" t="b">
        <f t="shared" si="54"/>
        <v>0</v>
      </c>
      <c r="CQ72" s="16" t="b">
        <f t="shared" si="55"/>
        <v>0</v>
      </c>
      <c r="CR72" s="16" t="b">
        <f t="shared" si="56"/>
        <v>0</v>
      </c>
      <c r="CS72" s="16" t="b">
        <f t="shared" si="57"/>
        <v>0</v>
      </c>
      <c r="CT72" s="16" t="b">
        <f t="shared" si="58"/>
        <v>0</v>
      </c>
      <c r="CU72" s="16" t="b">
        <f t="shared" si="59"/>
        <v>0</v>
      </c>
      <c r="CV72" s="16" t="b">
        <f t="shared" si="60"/>
        <v>0</v>
      </c>
      <c r="CW72" s="16" t="b">
        <f t="shared" si="61"/>
        <v>0</v>
      </c>
      <c r="CX72" s="16" t="b">
        <f t="shared" si="62"/>
        <v>0</v>
      </c>
      <c r="CY72" s="16" t="b">
        <f t="shared" si="63"/>
        <v>0</v>
      </c>
      <c r="CZ72" s="16" t="b">
        <f t="shared" si="64"/>
        <v>0</v>
      </c>
      <c r="DA72" s="16" t="b">
        <f t="shared" si="65"/>
        <v>0</v>
      </c>
      <c r="DB72" s="16" t="b">
        <f t="shared" si="66"/>
        <v>0</v>
      </c>
      <c r="DC72" s="16" t="b">
        <f t="shared" si="67"/>
        <v>0</v>
      </c>
      <c r="DD72" s="16" t="b">
        <f t="shared" si="68"/>
        <v>0</v>
      </c>
      <c r="DE72" s="16" t="b">
        <f t="shared" si="69"/>
        <v>0</v>
      </c>
      <c r="DF72" s="16" t="b">
        <f t="shared" si="70"/>
        <v>0</v>
      </c>
      <c r="DG72" s="16" t="b">
        <f t="shared" si="71"/>
        <v>0</v>
      </c>
      <c r="DI72" s="40"/>
      <c r="DJ72" s="39"/>
      <c r="DK72" s="39"/>
      <c r="DL72" s="53" t="str">
        <f t="shared" si="91"/>
        <v/>
      </c>
      <c r="DM72" s="53" t="str">
        <f t="shared" si="92"/>
        <v/>
      </c>
      <c r="DN72" s="53" t="str">
        <f t="shared" si="93"/>
        <v/>
      </c>
      <c r="DO72" s="53" t="str">
        <f t="shared" si="94"/>
        <v/>
      </c>
      <c r="DP72" s="53" t="str">
        <f t="shared" si="95"/>
        <v/>
      </c>
      <c r="DQ72" s="53" t="str">
        <f>IF(ISBLANK($D72),"",CHOOSE($D72,Certification!$C$32,Certification!$C$48,Certification!$C$64,Certification!$C$80,Certification!$C$96))</f>
        <v/>
      </c>
      <c r="DR72" s="53" t="str">
        <f>IF(ISBLANK($D72),"",CHOOSE($D72,Certification!$C$33,Certification!$C$49,Certification!$C$65,Certification!$C$81,Certification!$C$97))</f>
        <v/>
      </c>
      <c r="DS72" s="53" t="str">
        <f>IF(ISBLANK($D72),"",CHOOSE($D72,Certification!$C$34,Certification!$C$50,Certification!$C$66,Certification!$C$82,Certification!$C$98))</f>
        <v/>
      </c>
      <c r="DT72" s="53" t="str">
        <f>IF(ISBLANK($D72),"",CHOOSE($D72,Certification!$C$35,Certification!$C$51,Certification!$C$67,Certification!$C$83,Certification!$C$99))</f>
        <v/>
      </c>
      <c r="DU72" s="53" t="str">
        <f>IF(ISBLANK($D72),"",CHOOSE($D72,Certification!$C$36,Certification!$C$52,Certification!$C$68,Certification!$C$84,Certification!$C$100))</f>
        <v/>
      </c>
      <c r="DV72" s="53" t="str">
        <f>IF(ISBLANK($D72),"",CHOOSE($D72,Certification!$C$37,Certification!$C$53,Certification!$C$69,Certification!$C$85,Certification!$C$101))</f>
        <v/>
      </c>
      <c r="DW72" s="169" t="str">
        <f>IF(ISBLANK($D72),"",CHOOSE($D72,Certification!$G$39,Certification!$G$55,Certification!$G$71,Certification!$G$87,Certification!$G$103))</f>
        <v/>
      </c>
      <c r="DX72" s="169" t="str">
        <f>IF(ISBLANK($D72),"",CHOOSE($D72,Certification!$G$40,Certification!$G$56,Certification!$G$72,Certification!$G$88,Certification!$G$104))</f>
        <v/>
      </c>
      <c r="DY72" s="169" t="str">
        <f>IF(ISBLANK($D72),"",CHOOSE($D72,Certification!$G$41,Certification!$G$57,Certification!$G$73,Certification!$G$89,Certification!$G$105))</f>
        <v/>
      </c>
      <c r="DZ72" s="53" t="str">
        <f>IF(ISBLANK($D72),"",CHOOSE($D72,IF(ISBLANK(Certification!$C$43),"",Certification!$C$43),IF(ISBLANK(Certification!$C$59),"",Certification!$C$59),IF(ISBLANK(Certification!$C$75),"",Certification!$C$75),IF(ISBLANK(Certification!$C$91),"",Certification!$C$91),IF(ISBLANK(Certification!$C$107),"",Certification!$C$107)))</f>
        <v/>
      </c>
      <c r="EA72" s="53" t="str">
        <f>IF(ISBLANK($D72),"",CHOOSE($D72,IF(ISBLANK(Certification!$C$45),"",Certification!$C$45),IF(ISBLANK(Certification!$C$61),"",Certification!$C$61),IF(ISBLANK(Certification!$C$77),"",Certification!$C$77),IF(ISBLANK(Certification!$C$93),"",Certification!$C$93),IF(ISBLANK(Certification!$C$109),"",Certification!$C$109)))</f>
        <v/>
      </c>
      <c r="EC72" s="19" t="s">
        <v>8</v>
      </c>
    </row>
    <row r="73" spans="1:133" s="17" customFormat="1" ht="25.5" x14ac:dyDescent="0.2">
      <c r="A73" s="48">
        <v>63</v>
      </c>
      <c r="B73" s="49" t="str">
        <f t="shared" si="2"/>
        <v/>
      </c>
      <c r="C73" s="186"/>
      <c r="D73" s="26"/>
      <c r="E73" s="189"/>
      <c r="F73" s="189"/>
      <c r="G73" s="189"/>
      <c r="H73" s="189"/>
      <c r="I73" s="189"/>
      <c r="J73" s="27"/>
      <c r="K73" s="27"/>
      <c r="L73" s="27"/>
      <c r="M73" s="27"/>
      <c r="N73" s="43"/>
      <c r="O73" s="27"/>
      <c r="P73" s="43"/>
      <c r="Q73" s="27"/>
      <c r="R73" s="27"/>
      <c r="S73" s="27"/>
      <c r="T73" s="26"/>
      <c r="U73" s="26"/>
      <c r="V73" s="27"/>
      <c r="W73" s="26"/>
      <c r="X73" s="26"/>
      <c r="Y73" s="26"/>
      <c r="Z73" s="26"/>
      <c r="AA73" s="26"/>
      <c r="AB73" s="26"/>
      <c r="AC73" s="26"/>
      <c r="AD73" s="26"/>
      <c r="AE73" s="26"/>
      <c r="AF73" s="26"/>
      <c r="AG73" s="26"/>
      <c r="AH73" s="26"/>
      <c r="AI73" s="26"/>
      <c r="AJ73" s="26"/>
      <c r="AK73" s="26"/>
      <c r="AL73" s="26"/>
      <c r="AM73" s="26"/>
      <c r="AN73" s="26"/>
      <c r="AO73" s="26"/>
      <c r="AP73" s="26"/>
      <c r="AQ73" s="175"/>
      <c r="AR73" s="206"/>
      <c r="AS73" s="180"/>
      <c r="AT73" s="15" t="str">
        <f t="shared" si="73"/>
        <v/>
      </c>
      <c r="AU73" s="15" t="str">
        <f t="shared" si="74"/>
        <v/>
      </c>
      <c r="AV73" s="15" t="str">
        <f t="shared" si="75"/>
        <v/>
      </c>
      <c r="AW73" s="15" t="str">
        <f t="shared" si="76"/>
        <v/>
      </c>
      <c r="AX73" s="15" t="str">
        <f t="shared" si="96"/>
        <v/>
      </c>
      <c r="AY73" s="15" t="str">
        <f t="shared" si="96"/>
        <v/>
      </c>
      <c r="AZ73" s="15" t="str">
        <f t="shared" si="28"/>
        <v/>
      </c>
      <c r="BA73" s="15" t="str">
        <f t="shared" si="98"/>
        <v/>
      </c>
      <c r="BB73" s="15" t="str">
        <f t="shared" si="98"/>
        <v/>
      </c>
      <c r="BC73" s="15" t="str">
        <f t="shared" si="77"/>
        <v/>
      </c>
      <c r="BD73" s="15" t="str">
        <f t="shared" si="78"/>
        <v/>
      </c>
      <c r="BE73" s="15" t="str">
        <f t="shared" si="79"/>
        <v/>
      </c>
      <c r="BF73" s="15" t="str">
        <f t="shared" si="80"/>
        <v/>
      </c>
      <c r="BG73" s="15" t="str">
        <f t="shared" si="81"/>
        <v/>
      </c>
      <c r="BH73" s="15" t="str">
        <f t="shared" si="29"/>
        <v/>
      </c>
      <c r="BI73" s="15" t="str">
        <f t="shared" si="30"/>
        <v/>
      </c>
      <c r="BJ73" s="15" t="str">
        <f t="shared" si="31"/>
        <v/>
      </c>
      <c r="BK73" s="15" t="str">
        <f t="shared" si="82"/>
        <v/>
      </c>
      <c r="BL73" s="15" t="str">
        <f t="shared" si="83"/>
        <v/>
      </c>
      <c r="BM73" s="15" t="str">
        <f t="shared" si="32"/>
        <v/>
      </c>
      <c r="BN73" s="15" t="str">
        <f t="shared" si="84"/>
        <v/>
      </c>
      <c r="BO73" s="15" t="str">
        <f t="shared" si="33"/>
        <v/>
      </c>
      <c r="BP73" s="15" t="str">
        <f t="shared" si="34"/>
        <v/>
      </c>
      <c r="BQ73" s="15" t="str">
        <f t="shared" si="85"/>
        <v/>
      </c>
      <c r="BR73" s="15" t="str">
        <f t="shared" si="35"/>
        <v/>
      </c>
      <c r="BS73" s="15" t="str">
        <f t="shared" si="36"/>
        <v/>
      </c>
      <c r="BT73" s="15" t="str">
        <f t="shared" si="86"/>
        <v/>
      </c>
      <c r="BU73" s="15" t="str">
        <f t="shared" si="37"/>
        <v/>
      </c>
      <c r="BV73" s="15" t="str">
        <f t="shared" si="38"/>
        <v/>
      </c>
      <c r="BW73" s="15" t="str">
        <f t="shared" si="87"/>
        <v/>
      </c>
      <c r="BX73" s="15" t="str">
        <f t="shared" si="39"/>
        <v/>
      </c>
      <c r="BY73" s="15" t="str">
        <f t="shared" si="40"/>
        <v/>
      </c>
      <c r="BZ73" s="15" t="str">
        <f t="shared" si="88"/>
        <v/>
      </c>
      <c r="CA73" s="15" t="str">
        <f t="shared" si="41"/>
        <v/>
      </c>
      <c r="CB73" s="15" t="str">
        <f t="shared" si="42"/>
        <v/>
      </c>
      <c r="CC73" s="15" t="str">
        <f t="shared" si="89"/>
        <v/>
      </c>
      <c r="CD73" s="15" t="str">
        <f t="shared" si="43"/>
        <v/>
      </c>
      <c r="CE73" s="15" t="str">
        <f t="shared" si="44"/>
        <v/>
      </c>
      <c r="CF73" s="15" t="str">
        <f t="shared" si="90"/>
        <v/>
      </c>
      <c r="CG73" s="15" t="str">
        <f t="shared" si="45"/>
        <v/>
      </c>
      <c r="CH73" s="15" t="str">
        <f t="shared" si="46"/>
        <v/>
      </c>
      <c r="CI73" s="15" t="str">
        <f t="shared" si="47"/>
        <v/>
      </c>
      <c r="CJ73" s="16" t="b">
        <f t="shared" si="48"/>
        <v>0</v>
      </c>
      <c r="CK73" s="16" t="b">
        <f t="shared" si="49"/>
        <v>0</v>
      </c>
      <c r="CL73" s="16" t="b">
        <f t="shared" si="50"/>
        <v>0</v>
      </c>
      <c r="CM73" s="16" t="b">
        <f t="shared" si="51"/>
        <v>0</v>
      </c>
      <c r="CN73" s="16" t="b">
        <f t="shared" si="52"/>
        <v>0</v>
      </c>
      <c r="CO73" s="16" t="b">
        <f t="shared" si="53"/>
        <v>0</v>
      </c>
      <c r="CP73" s="16" t="b">
        <f t="shared" si="54"/>
        <v>0</v>
      </c>
      <c r="CQ73" s="16" t="b">
        <f t="shared" si="55"/>
        <v>0</v>
      </c>
      <c r="CR73" s="16" t="b">
        <f t="shared" si="56"/>
        <v>0</v>
      </c>
      <c r="CS73" s="16" t="b">
        <f t="shared" si="57"/>
        <v>0</v>
      </c>
      <c r="CT73" s="16" t="b">
        <f t="shared" si="58"/>
        <v>0</v>
      </c>
      <c r="CU73" s="16" t="b">
        <f t="shared" si="59"/>
        <v>0</v>
      </c>
      <c r="CV73" s="16" t="b">
        <f t="shared" si="60"/>
        <v>0</v>
      </c>
      <c r="CW73" s="16" t="b">
        <f t="shared" si="61"/>
        <v>0</v>
      </c>
      <c r="CX73" s="16" t="b">
        <f t="shared" si="62"/>
        <v>0</v>
      </c>
      <c r="CY73" s="16" t="b">
        <f t="shared" si="63"/>
        <v>0</v>
      </c>
      <c r="CZ73" s="16" t="b">
        <f t="shared" si="64"/>
        <v>0</v>
      </c>
      <c r="DA73" s="16" t="b">
        <f t="shared" si="65"/>
        <v>0</v>
      </c>
      <c r="DB73" s="16" t="b">
        <f t="shared" si="66"/>
        <v>0</v>
      </c>
      <c r="DC73" s="16" t="b">
        <f t="shared" si="67"/>
        <v>0</v>
      </c>
      <c r="DD73" s="16" t="b">
        <f t="shared" si="68"/>
        <v>0</v>
      </c>
      <c r="DE73" s="16" t="b">
        <f t="shared" si="69"/>
        <v>0</v>
      </c>
      <c r="DF73" s="16" t="b">
        <f t="shared" si="70"/>
        <v>0</v>
      </c>
      <c r="DG73" s="16" t="b">
        <f t="shared" si="71"/>
        <v>0</v>
      </c>
      <c r="DJ73" s="18"/>
      <c r="DK73" s="18"/>
      <c r="DL73" s="53" t="str">
        <f t="shared" si="91"/>
        <v/>
      </c>
      <c r="DM73" s="53" t="str">
        <f t="shared" si="92"/>
        <v/>
      </c>
      <c r="DN73" s="53" t="str">
        <f t="shared" si="93"/>
        <v/>
      </c>
      <c r="DO73" s="53" t="str">
        <f t="shared" si="94"/>
        <v/>
      </c>
      <c r="DP73" s="53" t="str">
        <f t="shared" si="95"/>
        <v/>
      </c>
      <c r="DQ73" s="53" t="str">
        <f>IF(ISBLANK($D73),"",CHOOSE($D73,Certification!$C$32,Certification!$C$48,Certification!$C$64,Certification!$C$80,Certification!$C$96))</f>
        <v/>
      </c>
      <c r="DR73" s="53" t="str">
        <f>IF(ISBLANK($D73),"",CHOOSE($D73,Certification!$C$33,Certification!$C$49,Certification!$C$65,Certification!$C$81,Certification!$C$97))</f>
        <v/>
      </c>
      <c r="DS73" s="53" t="str">
        <f>IF(ISBLANK($D73),"",CHOOSE($D73,Certification!$C$34,Certification!$C$50,Certification!$C$66,Certification!$C$82,Certification!$C$98))</f>
        <v/>
      </c>
      <c r="DT73" s="53" t="str">
        <f>IF(ISBLANK($D73),"",CHOOSE($D73,Certification!$C$35,Certification!$C$51,Certification!$C$67,Certification!$C$83,Certification!$C$99))</f>
        <v/>
      </c>
      <c r="DU73" s="53" t="str">
        <f>IF(ISBLANK($D73),"",CHOOSE($D73,Certification!$C$36,Certification!$C$52,Certification!$C$68,Certification!$C$84,Certification!$C$100))</f>
        <v/>
      </c>
      <c r="DV73" s="53" t="str">
        <f>IF(ISBLANK($D73),"",CHOOSE($D73,Certification!$C$37,Certification!$C$53,Certification!$C$69,Certification!$C$85,Certification!$C$101))</f>
        <v/>
      </c>
      <c r="DW73" s="169" t="str">
        <f>IF(ISBLANK($D73),"",CHOOSE($D73,Certification!$G$39,Certification!$G$55,Certification!$G$71,Certification!$G$87,Certification!$G$103))</f>
        <v/>
      </c>
      <c r="DX73" s="169" t="str">
        <f>IF(ISBLANK($D73),"",CHOOSE($D73,Certification!$G$40,Certification!$G$56,Certification!$G$72,Certification!$G$88,Certification!$G$104))</f>
        <v/>
      </c>
      <c r="DY73" s="169" t="str">
        <f>IF(ISBLANK($D73),"",CHOOSE($D73,Certification!$G$41,Certification!$G$57,Certification!$G$73,Certification!$G$89,Certification!$G$105))</f>
        <v/>
      </c>
      <c r="DZ73" s="53" t="str">
        <f>IF(ISBLANK($D73),"",CHOOSE($D73,IF(ISBLANK(Certification!$C$43),"",Certification!$C$43),IF(ISBLANK(Certification!$C$59),"",Certification!$C$59),IF(ISBLANK(Certification!$C$75),"",Certification!$C$75),IF(ISBLANK(Certification!$C$91),"",Certification!$C$91),IF(ISBLANK(Certification!$C$107),"",Certification!$C$107)))</f>
        <v/>
      </c>
      <c r="EA73" s="53" t="str">
        <f>IF(ISBLANK($D73),"",CHOOSE($D73,IF(ISBLANK(Certification!$C$45),"",Certification!$C$45),IF(ISBLANK(Certification!$C$61),"",Certification!$C$61),IF(ISBLANK(Certification!$C$77),"",Certification!$C$77),IF(ISBLANK(Certification!$C$93),"",Certification!$C$93),IF(ISBLANK(Certification!$C$109),"",Certification!$C$109)))</f>
        <v/>
      </c>
      <c r="EC73" s="19" t="s">
        <v>8</v>
      </c>
    </row>
    <row r="74" spans="1:133" s="17" customFormat="1" ht="25.5" x14ac:dyDescent="0.2">
      <c r="A74" s="48">
        <v>64</v>
      </c>
      <c r="B74" s="49" t="str">
        <f t="shared" si="2"/>
        <v/>
      </c>
      <c r="C74" s="186"/>
      <c r="D74" s="26"/>
      <c r="E74" s="189"/>
      <c r="F74" s="189"/>
      <c r="G74" s="189"/>
      <c r="H74" s="189"/>
      <c r="I74" s="189"/>
      <c r="J74" s="27"/>
      <c r="K74" s="27"/>
      <c r="L74" s="27"/>
      <c r="M74" s="27"/>
      <c r="N74" s="43"/>
      <c r="O74" s="27"/>
      <c r="P74" s="43"/>
      <c r="Q74" s="27"/>
      <c r="R74" s="27"/>
      <c r="S74" s="27"/>
      <c r="T74" s="26"/>
      <c r="U74" s="26"/>
      <c r="V74" s="27"/>
      <c r="W74" s="26"/>
      <c r="X74" s="26"/>
      <c r="Y74" s="26"/>
      <c r="Z74" s="26"/>
      <c r="AA74" s="26"/>
      <c r="AB74" s="26"/>
      <c r="AC74" s="26"/>
      <c r="AD74" s="26"/>
      <c r="AE74" s="26"/>
      <c r="AF74" s="26"/>
      <c r="AG74" s="26"/>
      <c r="AH74" s="26"/>
      <c r="AI74" s="26"/>
      <c r="AJ74" s="26"/>
      <c r="AK74" s="26"/>
      <c r="AL74" s="26"/>
      <c r="AM74" s="26"/>
      <c r="AN74" s="26"/>
      <c r="AO74" s="26"/>
      <c r="AP74" s="26"/>
      <c r="AQ74" s="175"/>
      <c r="AR74" s="206"/>
      <c r="AS74" s="180"/>
      <c r="AT74" s="15" t="str">
        <f t="shared" si="73"/>
        <v/>
      </c>
      <c r="AU74" s="15" t="str">
        <f t="shared" si="74"/>
        <v/>
      </c>
      <c r="AV74" s="15" t="str">
        <f t="shared" si="75"/>
        <v/>
      </c>
      <c r="AW74" s="15" t="str">
        <f t="shared" si="76"/>
        <v/>
      </c>
      <c r="AX74" s="15" t="str">
        <f t="shared" si="96"/>
        <v/>
      </c>
      <c r="AY74" s="15" t="str">
        <f t="shared" si="96"/>
        <v/>
      </c>
      <c r="AZ74" s="15" t="str">
        <f t="shared" si="28"/>
        <v/>
      </c>
      <c r="BA74" s="15" t="str">
        <f t="shared" si="98"/>
        <v/>
      </c>
      <c r="BB74" s="15" t="str">
        <f t="shared" si="98"/>
        <v/>
      </c>
      <c r="BC74" s="15" t="str">
        <f t="shared" si="77"/>
        <v/>
      </c>
      <c r="BD74" s="15" t="str">
        <f t="shared" si="78"/>
        <v/>
      </c>
      <c r="BE74" s="15" t="str">
        <f t="shared" si="79"/>
        <v/>
      </c>
      <c r="BF74" s="15" t="str">
        <f t="shared" si="80"/>
        <v/>
      </c>
      <c r="BG74" s="15" t="str">
        <f t="shared" si="81"/>
        <v/>
      </c>
      <c r="BH74" s="15" t="str">
        <f t="shared" si="29"/>
        <v/>
      </c>
      <c r="BI74" s="15" t="str">
        <f t="shared" si="30"/>
        <v/>
      </c>
      <c r="BJ74" s="15" t="str">
        <f t="shared" si="31"/>
        <v/>
      </c>
      <c r="BK74" s="15" t="str">
        <f t="shared" si="82"/>
        <v/>
      </c>
      <c r="BL74" s="15" t="str">
        <f t="shared" si="83"/>
        <v/>
      </c>
      <c r="BM74" s="15" t="str">
        <f t="shared" si="32"/>
        <v/>
      </c>
      <c r="BN74" s="15" t="str">
        <f t="shared" si="84"/>
        <v/>
      </c>
      <c r="BO74" s="15" t="str">
        <f t="shared" si="33"/>
        <v/>
      </c>
      <c r="BP74" s="15" t="str">
        <f t="shared" si="34"/>
        <v/>
      </c>
      <c r="BQ74" s="15" t="str">
        <f t="shared" si="85"/>
        <v/>
      </c>
      <c r="BR74" s="15" t="str">
        <f t="shared" si="35"/>
        <v/>
      </c>
      <c r="BS74" s="15" t="str">
        <f t="shared" si="36"/>
        <v/>
      </c>
      <c r="BT74" s="15" t="str">
        <f t="shared" si="86"/>
        <v/>
      </c>
      <c r="BU74" s="15" t="str">
        <f t="shared" si="37"/>
        <v/>
      </c>
      <c r="BV74" s="15" t="str">
        <f t="shared" si="38"/>
        <v/>
      </c>
      <c r="BW74" s="15" t="str">
        <f t="shared" si="87"/>
        <v/>
      </c>
      <c r="BX74" s="15" t="str">
        <f t="shared" si="39"/>
        <v/>
      </c>
      <c r="BY74" s="15" t="str">
        <f t="shared" si="40"/>
        <v/>
      </c>
      <c r="BZ74" s="15" t="str">
        <f t="shared" si="88"/>
        <v/>
      </c>
      <c r="CA74" s="15" t="str">
        <f t="shared" si="41"/>
        <v/>
      </c>
      <c r="CB74" s="15" t="str">
        <f t="shared" si="42"/>
        <v/>
      </c>
      <c r="CC74" s="15" t="str">
        <f t="shared" si="89"/>
        <v/>
      </c>
      <c r="CD74" s="15" t="str">
        <f t="shared" si="43"/>
        <v/>
      </c>
      <c r="CE74" s="15" t="str">
        <f t="shared" si="44"/>
        <v/>
      </c>
      <c r="CF74" s="15" t="str">
        <f t="shared" si="90"/>
        <v/>
      </c>
      <c r="CG74" s="15" t="str">
        <f t="shared" si="45"/>
        <v/>
      </c>
      <c r="CH74" s="15" t="str">
        <f t="shared" si="46"/>
        <v/>
      </c>
      <c r="CI74" s="15" t="str">
        <f t="shared" si="47"/>
        <v/>
      </c>
      <c r="CJ74" s="16" t="b">
        <f t="shared" si="48"/>
        <v>0</v>
      </c>
      <c r="CK74" s="16" t="b">
        <f t="shared" si="49"/>
        <v>0</v>
      </c>
      <c r="CL74" s="16" t="b">
        <f t="shared" si="50"/>
        <v>0</v>
      </c>
      <c r="CM74" s="16" t="b">
        <f t="shared" si="51"/>
        <v>0</v>
      </c>
      <c r="CN74" s="16" t="b">
        <f t="shared" si="52"/>
        <v>0</v>
      </c>
      <c r="CO74" s="16" t="b">
        <f t="shared" si="53"/>
        <v>0</v>
      </c>
      <c r="CP74" s="16" t="b">
        <f t="shared" si="54"/>
        <v>0</v>
      </c>
      <c r="CQ74" s="16" t="b">
        <f t="shared" si="55"/>
        <v>0</v>
      </c>
      <c r="CR74" s="16" t="b">
        <f t="shared" si="56"/>
        <v>0</v>
      </c>
      <c r="CS74" s="16" t="b">
        <f t="shared" si="57"/>
        <v>0</v>
      </c>
      <c r="CT74" s="16" t="b">
        <f t="shared" si="58"/>
        <v>0</v>
      </c>
      <c r="CU74" s="16" t="b">
        <f t="shared" si="59"/>
        <v>0</v>
      </c>
      <c r="CV74" s="16" t="b">
        <f t="shared" si="60"/>
        <v>0</v>
      </c>
      <c r="CW74" s="16" t="b">
        <f t="shared" si="61"/>
        <v>0</v>
      </c>
      <c r="CX74" s="16" t="b">
        <f t="shared" si="62"/>
        <v>0</v>
      </c>
      <c r="CY74" s="16" t="b">
        <f t="shared" si="63"/>
        <v>0</v>
      </c>
      <c r="CZ74" s="16" t="b">
        <f t="shared" si="64"/>
        <v>0</v>
      </c>
      <c r="DA74" s="16" t="b">
        <f t="shared" si="65"/>
        <v>0</v>
      </c>
      <c r="DB74" s="16" t="b">
        <f t="shared" si="66"/>
        <v>0</v>
      </c>
      <c r="DC74" s="16" t="b">
        <f t="shared" si="67"/>
        <v>0</v>
      </c>
      <c r="DD74" s="16" t="b">
        <f t="shared" si="68"/>
        <v>0</v>
      </c>
      <c r="DE74" s="16" t="b">
        <f t="shared" si="69"/>
        <v>0</v>
      </c>
      <c r="DF74" s="16" t="b">
        <f t="shared" si="70"/>
        <v>0</v>
      </c>
      <c r="DG74" s="16" t="b">
        <f t="shared" si="71"/>
        <v>0</v>
      </c>
      <c r="DJ74" s="18"/>
      <c r="DK74" s="18"/>
      <c r="DL74" s="53" t="str">
        <f t="shared" si="91"/>
        <v/>
      </c>
      <c r="DM74" s="53" t="str">
        <f t="shared" si="92"/>
        <v/>
      </c>
      <c r="DN74" s="53" t="str">
        <f t="shared" si="93"/>
        <v/>
      </c>
      <c r="DO74" s="53" t="str">
        <f t="shared" si="94"/>
        <v/>
      </c>
      <c r="DP74" s="53" t="str">
        <f t="shared" si="95"/>
        <v/>
      </c>
      <c r="DQ74" s="53" t="str">
        <f>IF(ISBLANK($D74),"",CHOOSE($D74,Certification!$C$32,Certification!$C$48,Certification!$C$64,Certification!$C$80,Certification!$C$96))</f>
        <v/>
      </c>
      <c r="DR74" s="53" t="str">
        <f>IF(ISBLANK($D74),"",CHOOSE($D74,Certification!$C$33,Certification!$C$49,Certification!$C$65,Certification!$C$81,Certification!$C$97))</f>
        <v/>
      </c>
      <c r="DS74" s="53" t="str">
        <f>IF(ISBLANK($D74),"",CHOOSE($D74,Certification!$C$34,Certification!$C$50,Certification!$C$66,Certification!$C$82,Certification!$C$98))</f>
        <v/>
      </c>
      <c r="DT74" s="53" t="str">
        <f>IF(ISBLANK($D74),"",CHOOSE($D74,Certification!$C$35,Certification!$C$51,Certification!$C$67,Certification!$C$83,Certification!$C$99))</f>
        <v/>
      </c>
      <c r="DU74" s="53" t="str">
        <f>IF(ISBLANK($D74),"",CHOOSE($D74,Certification!$C$36,Certification!$C$52,Certification!$C$68,Certification!$C$84,Certification!$C$100))</f>
        <v/>
      </c>
      <c r="DV74" s="53" t="str">
        <f>IF(ISBLANK($D74),"",CHOOSE($D74,Certification!$C$37,Certification!$C$53,Certification!$C$69,Certification!$C$85,Certification!$C$101))</f>
        <v/>
      </c>
      <c r="DW74" s="169" t="str">
        <f>IF(ISBLANK($D74),"",CHOOSE($D74,Certification!$G$39,Certification!$G$55,Certification!$G$71,Certification!$G$87,Certification!$G$103))</f>
        <v/>
      </c>
      <c r="DX74" s="169" t="str">
        <f>IF(ISBLANK($D74),"",CHOOSE($D74,Certification!$G$40,Certification!$G$56,Certification!$G$72,Certification!$G$88,Certification!$G$104))</f>
        <v/>
      </c>
      <c r="DY74" s="169" t="str">
        <f>IF(ISBLANK($D74),"",CHOOSE($D74,Certification!$G$41,Certification!$G$57,Certification!$G$73,Certification!$G$89,Certification!$G$105))</f>
        <v/>
      </c>
      <c r="DZ74" s="53" t="str">
        <f>IF(ISBLANK($D74),"",CHOOSE($D74,IF(ISBLANK(Certification!$C$43),"",Certification!$C$43),IF(ISBLANK(Certification!$C$59),"",Certification!$C$59),IF(ISBLANK(Certification!$C$75),"",Certification!$C$75),IF(ISBLANK(Certification!$C$91),"",Certification!$C$91),IF(ISBLANK(Certification!$C$107),"",Certification!$C$107)))</f>
        <v/>
      </c>
      <c r="EA74" s="53" t="str">
        <f>IF(ISBLANK($D74),"",CHOOSE($D74,IF(ISBLANK(Certification!$C$45),"",Certification!$C$45),IF(ISBLANK(Certification!$C$61),"",Certification!$C$61),IF(ISBLANK(Certification!$C$77),"",Certification!$C$77),IF(ISBLANK(Certification!$C$93),"",Certification!$C$93),IF(ISBLANK(Certification!$C$109),"",Certification!$C$109)))</f>
        <v/>
      </c>
      <c r="EC74" s="19" t="s">
        <v>8</v>
      </c>
    </row>
    <row r="75" spans="1:133" s="17" customFormat="1" ht="25.5" x14ac:dyDescent="0.2">
      <c r="A75" s="48">
        <v>65</v>
      </c>
      <c r="B75" s="49" t="str">
        <f t="shared" ref="B75:B109" si="99">IF(COUNTIF(AT75:CI75,"")=No_of_Columns,"",IF(COUNTIF(AT75:CI75,"ok")=No_of_Columns,"ok","Error"))</f>
        <v/>
      </c>
      <c r="C75" s="186"/>
      <c r="D75" s="26"/>
      <c r="E75" s="189"/>
      <c r="F75" s="189"/>
      <c r="G75" s="189"/>
      <c r="H75" s="189"/>
      <c r="I75" s="189"/>
      <c r="J75" s="27"/>
      <c r="K75" s="27"/>
      <c r="L75" s="27"/>
      <c r="M75" s="27"/>
      <c r="N75" s="43"/>
      <c r="O75" s="27"/>
      <c r="P75" s="43"/>
      <c r="Q75" s="27"/>
      <c r="R75" s="27"/>
      <c r="S75" s="27"/>
      <c r="T75" s="26"/>
      <c r="U75" s="26"/>
      <c r="V75" s="27"/>
      <c r="W75" s="26"/>
      <c r="X75" s="26"/>
      <c r="Y75" s="26"/>
      <c r="Z75" s="26"/>
      <c r="AA75" s="26"/>
      <c r="AB75" s="26"/>
      <c r="AC75" s="26"/>
      <c r="AD75" s="26"/>
      <c r="AE75" s="26"/>
      <c r="AF75" s="26"/>
      <c r="AG75" s="26"/>
      <c r="AH75" s="26"/>
      <c r="AI75" s="26"/>
      <c r="AJ75" s="26"/>
      <c r="AK75" s="26"/>
      <c r="AL75" s="26"/>
      <c r="AM75" s="26"/>
      <c r="AN75" s="26"/>
      <c r="AO75" s="26"/>
      <c r="AP75" s="26"/>
      <c r="AQ75" s="175"/>
      <c r="AR75" s="206"/>
      <c r="AS75" s="180"/>
      <c r="AT75" s="15" t="str">
        <f t="shared" ref="AT75:AT110" si="100">IF(COUNTA($C75:$AR75)=0,"",IF(ISBLANK($C75),"Empty cell","ok"))</f>
        <v/>
      </c>
      <c r="AU75" s="15" t="str">
        <f t="shared" ref="AU75:AU110" si="101">IF(COUNTA($C75:$AR75)=0,"",IF($DJ$13=3,IF(ISBLANK(D75),"Empty cell",IF(ISNUMBER(D75),IF(D75=INT(D75),IF(D75&gt;0,IF(D75&lt;=$DJ$14,"ok","Entry must be a positive integer &lt;= "&amp;$DJ$14),"Entry must be a positive integer &lt;= "&amp;$DJ$14),"Entry must be a positive integer &lt;= "&amp;$DJ$14),"Entry must be a positive integer &lt;= "&amp;$DJ$14)),IF(ISBLANK(D75),"ok","Submitter is not a Third-Party Rep.")))</f>
        <v/>
      </c>
      <c r="AV75" s="15" t="str">
        <f t="shared" ref="AV75:AV110" si="102">IF(COUNTA($C75:$AR75)=0,"",IF(ISBLANK($E75),"Empty cell","ok"))</f>
        <v/>
      </c>
      <c r="AW75" s="15" t="str">
        <f t="shared" ref="AW75:AW110" si="103">IF(COUNTA($C75:$AR75)=0,"",IF(ISBLANK($F75),"Empty cell","ok"))</f>
        <v/>
      </c>
      <c r="AX75" s="15" t="str">
        <f t="shared" si="96"/>
        <v/>
      </c>
      <c r="AY75" s="15" t="str">
        <f t="shared" si="96"/>
        <v/>
      </c>
      <c r="AZ75" s="15" t="str">
        <f t="shared" si="28"/>
        <v/>
      </c>
      <c r="BA75" s="15" t="str">
        <f t="shared" si="98"/>
        <v/>
      </c>
      <c r="BB75" s="15" t="str">
        <f t="shared" si="98"/>
        <v/>
      </c>
      <c r="BC75" s="15" t="str">
        <f t="shared" ref="BC75:BC110" si="104">IF(COUNTA($C75:$AR75)=0,"",IF(I75="d","ok",IF(ISBLANK($L75),"Empty cell",IF(ISNUMBER(L75)=FALSE,"Entry should be a positive integer",IF($L75&lt;1,"Entry should be a positive integer",IF($L75=INT($L75),"ok","Entry should be a positive integer"))))))</f>
        <v/>
      </c>
      <c r="BD75" s="15" t="str">
        <f t="shared" ref="BD75:BD110" si="105">IF(COUNTA($C75:$AR75)=0,"",IF(I75="d","ok",IF(ISBLANK(M75),"Empty cell",IF(M75="yes","ok",IF(M75="y","ok",IF(M75="no","ok",IF(M75="n","ok","Entry should be either 'yes', 'y', 'no' or 'n'")))))))</f>
        <v/>
      </c>
      <c r="BE75" s="15" t="str">
        <f t="shared" ref="BE75:BE110" si="106">IF(COUNTA($C75:$AR75)=0,"",IF(I75="d","ok",IF(ISBLANK(M75),IF(ISBLANK(N75),"ok","Waiver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BF75" s="15" t="str">
        <f t="shared" ref="BF75:BF110" si="107">IF(COUNTA($C75:$AR75)=0,"",IF(I75="d","ok",IF(ISBLANK(O75),"Empty cell",IF(O75="yes","ok",IF(O75="y","ok",IF(O75="no","ok",IF(O75="n","ok","Entry should be either 'yes', 'y', 'no' or 'n'")))))))</f>
        <v/>
      </c>
      <c r="BG75" s="15" t="str">
        <f t="shared" ref="BG75:BG110" si="108">IF(COUNTA($C75:$AR75)=0,"",IF(I75="d","ok",IF(ISBLANK(O75),IF(ISBLANK(P75),"ok","Exemption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BH75" s="15" t="str">
        <f t="shared" si="29"/>
        <v/>
      </c>
      <c r="BI75" s="15" t="str">
        <f t="shared" si="30"/>
        <v/>
      </c>
      <c r="BJ75" s="15" t="str">
        <f t="shared" si="31"/>
        <v/>
      </c>
      <c r="BK75" s="15" t="str">
        <f t="shared" ref="BK75:BK110" si="109">IF(COUNTA($C75:$AR75)=0,"",IF(ISBLANK($T75),"Empty cell",IF($T75&lt;2,"Entry should be an integer between 2 and 7",IF($T75&gt;7,"Entry should be an integer between 2 and 7",IF($T75=INT($T75),"ok","Entry should be an integer between 2 and 7")))))</f>
        <v/>
      </c>
      <c r="BL75" s="15" t="str">
        <f t="shared" ref="BL75:BL110" si="110">IF(COUNTA($C75:$AR75)=0,"",IF($I75="d","ok",IF(ISBLANK(U75),"Empty cell",IF(ISNUMBER(U75),IF(U75&gt;0,"ok","Entry should be greater than 0"),"Entry should be a number"))))</f>
        <v/>
      </c>
      <c r="BM75" s="15" t="str">
        <f t="shared" si="32"/>
        <v/>
      </c>
      <c r="BN75" s="15" t="str">
        <f t="shared" ref="BN75:BN110" si="111">IF(COUNTA($C75:$AR75)=0,"",IF(ISBLANK($W75),"Empty cell",IF($W75&lt;1,"Prod. Cl. should be an int. betw. 1 and "&amp;No_of_Product_Classes,IF($W75&gt;No_of_Product_Classes,"Prod. Cl. should be an int. betw. 1 and "&amp;No_of_Product_Classes,IF($W75=INT($W75),"ok","Prod. Cl. should be an int. betw. 1 and "&amp;No_of_Product_Classes)))))</f>
        <v/>
      </c>
      <c r="BO75" s="15" t="str">
        <f t="shared" si="33"/>
        <v/>
      </c>
      <c r="BP75" s="15" t="str">
        <f t="shared" si="34"/>
        <v/>
      </c>
      <c r="BQ75" s="15" t="str">
        <f t="shared" ref="BQ75:BQ110" si="112">IF(COUNTA($C75:$AR75)=0,"",IF(ISBLANK($Z75),"Empty cell",IF($Z75&lt;1,"Prod. Cl. should be an int. betw. 1 and "&amp;No_of_Product_Classes,IF($Z75&gt;No_of_Product_Classes,"Prod. Cl. should be an int. betw. 1 and "&amp;No_of_Product_Classes,IF($Z75=INT($Z75),"ok","Prod. Cl. should be an int. betw. 1 and "&amp;No_of_Product_Classes)))))</f>
        <v/>
      </c>
      <c r="BR75" s="15" t="str">
        <f t="shared" si="35"/>
        <v/>
      </c>
      <c r="BS75" s="15" t="str">
        <f t="shared" si="36"/>
        <v/>
      </c>
      <c r="BT75" s="15" t="str">
        <f t="shared" ref="BT75:BT110" si="113">IF(COUNTA($C75:$AR75)=0,"",IF($T75&lt;3,IF(ISBLANK($AC75),"ok","No entry should be made"),IF(ISBLANK($AC75),"Empty cell",IF($AC75&lt;1,"Prod. Cl. should be an int. betw. 1 and "&amp;No_of_Product_Classes,IF($AC75&gt;No_of_Product_Classes,"Prod. Cl. should be an int. betw. 1 and "&amp;No_of_Product_Classes,IF($AC75=INT($AC75),"ok","Prod. Cl. should be an int. betw. 1 and "&amp;No_of_Product_Classes))))))</f>
        <v/>
      </c>
      <c r="BU75" s="15" t="str">
        <f t="shared" si="37"/>
        <v/>
      </c>
      <c r="BV75" s="15" t="str">
        <f t="shared" si="38"/>
        <v/>
      </c>
      <c r="BW75" s="15" t="str">
        <f t="shared" ref="BW75:BW110" si="114">IF(COUNTA($C75:$AR75)=0,"",IF($T75&lt;4,IF(ISBLANK($AF75),"ok","No entry should be made"),IF(ISBLANK($AF75),"Empty cell",IF($AF75&lt;1,"Prod. Cl. should be an int. betw. 1 and "&amp;No_of_Product_Classes,IF($AF75&gt;No_of_Product_Classes,"Prod. Cl. should be an int. betw. 1 and "&amp;No_of_Product_Classes,IF($AF75=INT($AF75),"ok","Prod. Cl. should be an int. betw. 1 and "&amp;No_of_Product_Classes))))))</f>
        <v/>
      </c>
      <c r="BX75" s="15" t="str">
        <f t="shared" si="39"/>
        <v/>
      </c>
      <c r="BY75" s="15" t="str">
        <f t="shared" si="40"/>
        <v/>
      </c>
      <c r="BZ75" s="15" t="str">
        <f t="shared" ref="BZ75:BZ110" si="115">IF(COUNTA($C75:$AR75)=0,"",IF($T75&lt;5,IF(ISBLANK($AI75),"ok","No entry should be made"),IF(ISBLANK($AI75),"Empty cell",IF($AI75&lt;1,"Prod. Cl. should be an int. betw. 1 and "&amp;No_of_Product_Classes,IF($AI75&gt;No_of_Product_Classes,"Prod. Cl. should be an int. betw. 1 and "&amp;No_of_Product_Classes,IF($AI75=INT($AI75),"ok","Prod. Cl. should be an int. betw. 1 and "&amp;No_of_Product_Classes))))))</f>
        <v/>
      </c>
      <c r="CA75" s="15" t="str">
        <f t="shared" si="41"/>
        <v/>
      </c>
      <c r="CB75" s="15" t="str">
        <f t="shared" si="42"/>
        <v/>
      </c>
      <c r="CC75" s="15" t="str">
        <f t="shared" ref="CC75:CC110" si="116">IF(COUNTA($C75:$AR75)=0,"",IF($T75&lt;6,IF(ISBLANK($AL75),"ok","No entry should be made"),IF(ISBLANK($AL75),"Empty cell",IF($AL75&lt;1,"Prod. Cl. should be an int. betw. 1 and "&amp;No_of_Product_Classes,IF($AL75&gt;No_of_Product_Classes,"Prod. Cl. should be an int. betw. 1 and "&amp;No_of_Product_Classes,IF($AL75=INT($AL75),"ok","Prod. Cl. should be an int. betw. 1 and "&amp;No_of_Product_Classes))))))</f>
        <v/>
      </c>
      <c r="CD75" s="15" t="str">
        <f t="shared" si="43"/>
        <v/>
      </c>
      <c r="CE75" s="15" t="str">
        <f t="shared" si="44"/>
        <v/>
      </c>
      <c r="CF75" s="15" t="str">
        <f t="shared" ref="CF75:CF110" si="117">IF(COUNTA($C75:$AR75)=0,"",IF($T75&lt;7,IF(ISBLANK($AO75),"ok","No entry should be made"),IF(ISBLANK($AO75),"Empty cell",IF($AO75&lt;1,"Prod. Cl. should be an int. betw. 1 and "&amp;No_of_Product_Classes,IF($AO75&gt;No_of_Product_Classes,"Prod. Cl. should be an int. betw. 1 and "&amp;No_of_Product_Classes,IF($AO75=INT($AO75),"ok","Prod. Cl. should be an int. betw. 1 and "&amp;No_of_Product_Classes))))))</f>
        <v/>
      </c>
      <c r="CG75" s="15" t="str">
        <f t="shared" si="45"/>
        <v/>
      </c>
      <c r="CH75" s="15" t="str">
        <f t="shared" si="46"/>
        <v/>
      </c>
      <c r="CI75" s="15" t="str">
        <f t="shared" si="47"/>
        <v/>
      </c>
      <c r="CJ75" s="16" t="b">
        <f t="shared" si="48"/>
        <v>0</v>
      </c>
      <c r="CK75" s="16" t="b">
        <f t="shared" si="49"/>
        <v>0</v>
      </c>
      <c r="CL75" s="16" t="b">
        <f t="shared" si="50"/>
        <v>0</v>
      </c>
      <c r="CM75" s="16" t="b">
        <f t="shared" si="51"/>
        <v>0</v>
      </c>
      <c r="CN75" s="16" t="b">
        <f t="shared" si="52"/>
        <v>0</v>
      </c>
      <c r="CO75" s="16" t="b">
        <f t="shared" si="53"/>
        <v>0</v>
      </c>
      <c r="CP75" s="16" t="b">
        <f t="shared" si="54"/>
        <v>0</v>
      </c>
      <c r="CQ75" s="16" t="b">
        <f t="shared" si="55"/>
        <v>0</v>
      </c>
      <c r="CR75" s="16" t="b">
        <f t="shared" si="56"/>
        <v>0</v>
      </c>
      <c r="CS75" s="16" t="b">
        <f t="shared" si="57"/>
        <v>0</v>
      </c>
      <c r="CT75" s="16" t="b">
        <f t="shared" si="58"/>
        <v>0</v>
      </c>
      <c r="CU75" s="16" t="b">
        <f t="shared" si="59"/>
        <v>0</v>
      </c>
      <c r="CV75" s="16" t="b">
        <f t="shared" si="60"/>
        <v>0</v>
      </c>
      <c r="CW75" s="16" t="b">
        <f t="shared" si="61"/>
        <v>0</v>
      </c>
      <c r="CX75" s="16" t="b">
        <f t="shared" si="62"/>
        <v>0</v>
      </c>
      <c r="CY75" s="16" t="b">
        <f t="shared" si="63"/>
        <v>0</v>
      </c>
      <c r="CZ75" s="16" t="b">
        <f t="shared" si="64"/>
        <v>0</v>
      </c>
      <c r="DA75" s="16" t="b">
        <f t="shared" si="65"/>
        <v>0</v>
      </c>
      <c r="DB75" s="16" t="b">
        <f t="shared" si="66"/>
        <v>0</v>
      </c>
      <c r="DC75" s="16" t="b">
        <f t="shared" si="67"/>
        <v>0</v>
      </c>
      <c r="DD75" s="16" t="b">
        <f t="shared" si="68"/>
        <v>0</v>
      </c>
      <c r="DE75" s="16" t="b">
        <f t="shared" si="69"/>
        <v>0</v>
      </c>
      <c r="DF75" s="16" t="b">
        <f t="shared" si="70"/>
        <v>0</v>
      </c>
      <c r="DG75" s="16" t="b">
        <f t="shared" si="71"/>
        <v>0</v>
      </c>
      <c r="DJ75" s="18"/>
      <c r="DK75" s="18"/>
      <c r="DL75" s="53" t="str">
        <f t="shared" ref="DL75:DL110" si="118">IF($BA75="ok",VLOOKUP($J75,PrClDesc,2),"")</f>
        <v/>
      </c>
      <c r="DM75" s="53" t="str">
        <f t="shared" ref="DM75:DM110" si="119">IF($BA75="ok",VLOOKUP($J75,PrClDesc,3),"")</f>
        <v/>
      </c>
      <c r="DN75" s="53" t="str">
        <f t="shared" ref="DN75:DN110" si="120">IF($BA75="ok",VLOOKUP($J75,PrClDesc,4),"")</f>
        <v/>
      </c>
      <c r="DO75" s="53" t="str">
        <f t="shared" ref="DO75:DO110" si="121">IF($BA75="ok",VLOOKUP($J75,PrClDesc,5),"")</f>
        <v/>
      </c>
      <c r="DP75" s="53" t="str">
        <f t="shared" ref="DP75:DP110" si="122">IF($BA75="ok",VLOOKUP($J75,PrClDesc,6),"")</f>
        <v/>
      </c>
      <c r="DQ75" s="53" t="str">
        <f>IF(ISBLANK($D75),"",CHOOSE($D75,Certification!$C$32,Certification!$C$48,Certification!$C$64,Certification!$C$80,Certification!$C$96))</f>
        <v/>
      </c>
      <c r="DR75" s="53" t="str">
        <f>IF(ISBLANK($D75),"",CHOOSE($D75,Certification!$C$33,Certification!$C$49,Certification!$C$65,Certification!$C$81,Certification!$C$97))</f>
        <v/>
      </c>
      <c r="DS75" s="53" t="str">
        <f>IF(ISBLANK($D75),"",CHOOSE($D75,Certification!$C$34,Certification!$C$50,Certification!$C$66,Certification!$C$82,Certification!$C$98))</f>
        <v/>
      </c>
      <c r="DT75" s="53" t="str">
        <f>IF(ISBLANK($D75),"",CHOOSE($D75,Certification!$C$35,Certification!$C$51,Certification!$C$67,Certification!$C$83,Certification!$C$99))</f>
        <v/>
      </c>
      <c r="DU75" s="53" t="str">
        <f>IF(ISBLANK($D75),"",CHOOSE($D75,Certification!$C$36,Certification!$C$52,Certification!$C$68,Certification!$C$84,Certification!$C$100))</f>
        <v/>
      </c>
      <c r="DV75" s="53" t="str">
        <f>IF(ISBLANK($D75),"",CHOOSE($D75,Certification!$C$37,Certification!$C$53,Certification!$C$69,Certification!$C$85,Certification!$C$101))</f>
        <v/>
      </c>
      <c r="DW75" s="169" t="str">
        <f>IF(ISBLANK($D75),"",CHOOSE($D75,Certification!$G$39,Certification!$G$55,Certification!$G$71,Certification!$G$87,Certification!$G$103))</f>
        <v/>
      </c>
      <c r="DX75" s="169" t="str">
        <f>IF(ISBLANK($D75),"",CHOOSE($D75,Certification!$G$40,Certification!$G$56,Certification!$G$72,Certification!$G$88,Certification!$G$104))</f>
        <v/>
      </c>
      <c r="DY75" s="169" t="str">
        <f>IF(ISBLANK($D75),"",CHOOSE($D75,Certification!$G$41,Certification!$G$57,Certification!$G$73,Certification!$G$89,Certification!$G$105))</f>
        <v/>
      </c>
      <c r="DZ75" s="53" t="str">
        <f>IF(ISBLANK($D75),"",CHOOSE($D75,IF(ISBLANK(Certification!$C$43),"",Certification!$C$43),IF(ISBLANK(Certification!$C$59),"",Certification!$C$59),IF(ISBLANK(Certification!$C$75),"",Certification!$C$75),IF(ISBLANK(Certification!$C$91),"",Certification!$C$91),IF(ISBLANK(Certification!$C$107),"",Certification!$C$107)))</f>
        <v/>
      </c>
      <c r="EA75" s="53" t="str">
        <f>IF(ISBLANK($D75),"",CHOOSE($D75,IF(ISBLANK(Certification!$C$45),"",Certification!$C$45),IF(ISBLANK(Certification!$C$61),"",Certification!$C$61),IF(ISBLANK(Certification!$C$77),"",Certification!$C$77),IF(ISBLANK(Certification!$C$93),"",Certification!$C$93),IF(ISBLANK(Certification!$C$109),"",Certification!$C$109)))</f>
        <v/>
      </c>
      <c r="EC75" s="19" t="s">
        <v>8</v>
      </c>
    </row>
    <row r="76" spans="1:133" s="17" customFormat="1" ht="25.5" x14ac:dyDescent="0.2">
      <c r="A76" s="48">
        <v>66</v>
      </c>
      <c r="B76" s="49" t="str">
        <f t="shared" si="99"/>
        <v/>
      </c>
      <c r="C76" s="186"/>
      <c r="D76" s="26"/>
      <c r="E76" s="189"/>
      <c r="F76" s="189"/>
      <c r="G76" s="189"/>
      <c r="H76" s="189"/>
      <c r="I76" s="189"/>
      <c r="J76" s="27"/>
      <c r="K76" s="27"/>
      <c r="L76" s="27"/>
      <c r="M76" s="27"/>
      <c r="N76" s="43"/>
      <c r="O76" s="27"/>
      <c r="P76" s="43"/>
      <c r="Q76" s="27"/>
      <c r="R76" s="27"/>
      <c r="S76" s="27"/>
      <c r="T76" s="26"/>
      <c r="U76" s="26"/>
      <c r="V76" s="27"/>
      <c r="W76" s="26"/>
      <c r="X76" s="26"/>
      <c r="Y76" s="26"/>
      <c r="Z76" s="26"/>
      <c r="AA76" s="26"/>
      <c r="AB76" s="26"/>
      <c r="AC76" s="26"/>
      <c r="AD76" s="26"/>
      <c r="AE76" s="26"/>
      <c r="AF76" s="26"/>
      <c r="AG76" s="26"/>
      <c r="AH76" s="26"/>
      <c r="AI76" s="26"/>
      <c r="AJ76" s="26"/>
      <c r="AK76" s="26"/>
      <c r="AL76" s="26"/>
      <c r="AM76" s="26"/>
      <c r="AN76" s="26"/>
      <c r="AO76" s="26"/>
      <c r="AP76" s="26"/>
      <c r="AQ76" s="175"/>
      <c r="AR76" s="206"/>
      <c r="AS76" s="180"/>
      <c r="AT76" s="15" t="str">
        <f t="shared" si="100"/>
        <v/>
      </c>
      <c r="AU76" s="15" t="str">
        <f t="shared" si="101"/>
        <v/>
      </c>
      <c r="AV76" s="15" t="str">
        <f t="shared" si="102"/>
        <v/>
      </c>
      <c r="AW76" s="15" t="str">
        <f t="shared" si="103"/>
        <v/>
      </c>
      <c r="AX76" s="15" t="str">
        <f t="shared" ref="AX76:AY110" si="123">IF(COUNTA($C76:$AR76)=0,"",IF(AND(ISBLANK($G76),ISBLANK($H76)),"Empty cell",IF(AND(ISBLANK($G76)=FALSE,ISBLANK($H76)=FALSE),"Entries should not be in both Individual and Private Model cells","ok")))</f>
        <v/>
      </c>
      <c r="AY76" s="15" t="str">
        <f t="shared" si="123"/>
        <v/>
      </c>
      <c r="AZ76" s="15" t="str">
        <f t="shared" ref="AZ76:AZ110" si="124">IF(COUNTA($C76:$AR76)=0,"",IF(ISBLANK($I76),"Empty cell",IF(OR($I76="n",$I76="d",$I76="c",$I76="e",$I76="f",$I76="ETO"),"ok","Should be n, eto, d, c, e, or f")))</f>
        <v/>
      </c>
      <c r="BA76" s="15" t="str">
        <f t="shared" si="98"/>
        <v/>
      </c>
      <c r="BB76" s="15" t="str">
        <f t="shared" si="98"/>
        <v/>
      </c>
      <c r="BC76" s="15" t="str">
        <f t="shared" si="104"/>
        <v/>
      </c>
      <c r="BD76" s="15" t="str">
        <f t="shared" si="105"/>
        <v/>
      </c>
      <c r="BE76" s="15" t="str">
        <f t="shared" si="106"/>
        <v/>
      </c>
      <c r="BF76" s="15" t="str">
        <f t="shared" si="107"/>
        <v/>
      </c>
      <c r="BG76" s="15" t="str">
        <f t="shared" si="108"/>
        <v/>
      </c>
      <c r="BH76" s="15" t="str">
        <f t="shared" ref="BH76:BH110" si="125">IF(COUNTA($C76:$AR76)=0,"",IF(Z76="d","ok",IF(ISBLANK(Q76),"Empty cell",IF(Q76="yes","ok",IF(Q76="y","ok",IF(Q76="no","ok",IF(Q76="n","ok","Entry should be either 'yes', 'y', 'no' or 'n'")))))))</f>
        <v/>
      </c>
      <c r="BI76" s="15" t="str">
        <f t="shared" ref="BI76:BI110" si="126">IF(COUNTA($C76:$AR76)=0,"",IF(I76="d","ok",IF(ISBLANK(Q76),IF(ISBLANK(R76),"ok","AEDM question not answered"),IF(OR(Q76="yes",Q76="y"),IF(ISBLANK(R76),"Empty cell","ok"),IF(OR(Q76="no",Q76="n"),IF(ISBLANK(R76),"ok","No entry should be made in cell"),IF(ISBLANK(R76),"ok","No entry should be made in cell"))))))</f>
        <v/>
      </c>
      <c r="BJ76" s="15" t="str">
        <f t="shared" ref="BJ76:BJ110" si="127">IF(COUNTA($C76:$AR76)=0,"",IF(IZ76="d","ok",IF(ISBLANK(Q76),IF(ISBLANK(S76),"ok","AEDM question not answered"),IF(OR(Q76="yes",Q76="y"),IF(ISBLANK(S76),"Empty cell",IF(S76="yes","ok",IF(S76="y","ok",IF(S76="no","ok",IF(S76="n","ok","Entry should be either 'yes', 'y', 'no' or 'n'"))))),IF(OR(Q76="no",Q76="n"),IF(ISBLANK(S76),"ok","Answer to AEDM question is not 'yes'"),"Answer to AEDM question is not 'yes'")))))</f>
        <v/>
      </c>
      <c r="BK76" s="15" t="str">
        <f t="shared" si="109"/>
        <v/>
      </c>
      <c r="BL76" s="15" t="str">
        <f t="shared" si="110"/>
        <v/>
      </c>
      <c r="BM76" s="15" t="str">
        <f t="shared" ref="BM76:BM110" si="128">IF(COUNTA($C76:$AR76)=0,"",IF($I76="d","ok",IF(ISBLANK($V76),"Empty cell",IF(RIGHT(V76,4)=".pdf",IF(LEFT(V76,3)="DOE",IF(ISNUMBER(VALUE(MID(V76,4,4))),"ok","Filename is not in correct format"),"Filename is not in correct format"),"Filename is not in correct format"))))</f>
        <v/>
      </c>
      <c r="BN76" s="15" t="str">
        <f t="shared" si="111"/>
        <v/>
      </c>
      <c r="BO76" s="15" t="str">
        <f t="shared" ref="BO76:BO110" si="129">IF(COUNTA($C76:$AR76)=0,"",IF($I76="d","ok",IF(ISBLANK(W76),"No product class entered",IF(OR(AND(W76&gt;=1,W76&lt;=5),AND(W76&gt;=17,W76&lt;=20),W76=34,W76=35,W76=42,W76=43),IF(ISBLANK(X76),"ok","No entry should be made"),IF(ISBLANK(X76),"Empty cell",IF(OR(AND(W76&gt;=6,W76&lt;=16),AND(W76&gt;=21,W76&lt;=33),AND(W76&gt;=36,W76&lt;=41),W76=44),IF(CJ76=TRUE,"ok","Entry should be a positive decimal"),"Error in product class"))))))</f>
        <v/>
      </c>
      <c r="BP76" s="15" t="str">
        <f t="shared" ref="BP76:BP110" si="130">IF(COUNTA($C76:$AR76)=0,"",IF($I76="d","ok",IF(ISBLANK(W76),"No product class entered",IF(OR(AND(W76&gt;=6,W76&lt;=16),AND(W76&gt;=21,W76&lt;=33),AND(W76&gt;=36,W76&lt;=41),W76=44),IF(ISBLANK(Y76),"ok","No entry should be made"),IF(ISBLANK(Y76),"Empty cell",IF(OR(AND(W76&gt;=1,W76&lt;=5),AND(W76&gt;=17,W76&lt;=20),W76=34,W76=35,W76=42,W76=43),IF(CK76=TRUE,"ok","Entry should be a positive decimal"),"Error in product class"))))))</f>
        <v/>
      </c>
      <c r="BQ76" s="15" t="str">
        <f t="shared" si="112"/>
        <v/>
      </c>
      <c r="BR76" s="15" t="str">
        <f t="shared" ref="BR76:BR110" si="131">IF(COUNTA($C76:$AR76)=0,"",IF($I76="d","ok",IF(ISBLANK(Z76),"No product class entered",IF(OR(AND(Z76&gt;=1,Z76&lt;=5),AND(Z76&gt;=17,Z76&lt;=20),Z76=34,Z76=35,Z76=42,Z76=43),IF(ISBLANK(AA76),"ok","No entry should be made"),IF(ISBLANK(AA76),"Empty cell",IF(OR(AND(Z76&gt;=6,Z76&lt;=16),AND(Z76&gt;=21,Z76&lt;=33),AND(Z76&gt;=36,Z76&lt;=41),Z76=44),IF(CL76=TRUE,"ok","Entry should be a positive decimal"),"Error in product class"))))))</f>
        <v/>
      </c>
      <c r="BS76" s="15" t="str">
        <f t="shared" ref="BS76:BS110" si="132">IF(COUNTA($C76:$AR76)=0,"",IF($I76="d","ok",IF(ISBLANK(Z76),"No product class entered",IF(OR(AND(Z76&gt;=6,Z76&lt;=16),AND(Z76&gt;=21,Z76&lt;=33),AND(Z76&gt;=36,Z76&lt;=41),Z76=44),IF(ISBLANK(AB76),"ok","No entry should be made"),IF(ISBLANK(AB76),"Empty cell",IF(OR(AND(Z76&gt;=1,Z76&lt;=5),AND(Z76&gt;=17,Z76&lt;=20),Z76=34,Z76=35,Z76=42,Z76=43),IF(CM76=TRUE,"ok","Entry should be a positive decimal"),"Error in product class"))))))</f>
        <v/>
      </c>
      <c r="BT76" s="15" t="str">
        <f t="shared" si="113"/>
        <v/>
      </c>
      <c r="BU76" s="15" t="str">
        <f t="shared" ref="BU76:BU110" si="133">IF(COUNTA($C76:$AR76)=0,"",IF($I76="d","ok",IF($T76&lt;3,IF(ISBLANK(AD76),"ok","No entry should be made"),IF(ISBLANK(AC76),"No product class entered",IF(CP76=TRUE,IF(ISBLANK(AD76),"ok","No entry should be made"),IF(ISBLANK(AD76),"Empty cell",IF(CQ76=TRUE,IF(CN76=TRUE,"ok","Entry should be a positive decimal"),"Error in product class")))))))</f>
        <v/>
      </c>
      <c r="BV76" s="15" t="str">
        <f t="shared" ref="BV76:BV110" si="134">IF(COUNTA($C76:$AR76)=0,"",IF($I76="d","ok",IF($T76&lt;3,IF(ISBLANK(AE76),"ok","No entry should be made"),IF(ISBLANK(AC76),"No product class entered",IF(CQ76=TRUE,IF(ISBLANK(AE76),"ok","No entry should be made"),IF(ISBLANK(AE76),"Empty cell",IF(CP76=TRUE,IF(CO76=TRUE,"ok","Entry should be a positive decimal"),"Error in product class")))))))</f>
        <v/>
      </c>
      <c r="BW76" s="15" t="str">
        <f t="shared" si="114"/>
        <v/>
      </c>
      <c r="BX76" s="15" t="str">
        <f t="shared" ref="BX76:BX110" si="135">IF(COUNTA($C76:$AR76)=0,"",IF($I76="d","ok",IF($T76&lt;4,IF(ISBLANK(AG76),"ok","No entry should be made"),IF(ISBLANK(AF76),"No product class entered",IF(CT76=TRUE,IF(ISBLANK(AG76),"ok","No entry should be made"),IF(ISBLANK(AG76),"Empty cell",IF(CU76=TRUE,IF(CR76=TRUE,"ok","Entry should be a positive decimal"),"Error in product class")))))))</f>
        <v/>
      </c>
      <c r="BY76" s="15" t="str">
        <f t="shared" ref="BY76:BY110" si="136">IF(COUNTA($C76:$AR76)=0,"",IF($I76="d","ok",IF($T76&lt;4,IF(ISBLANK(AH76),"ok","No entry should be made"),IF(ISBLANK(AF76),"No product class entered",IF(CU76=TRUE,IF(ISBLANK(AH76),"ok","No entry should be made"),IF(ISBLANK(AH76),"Empty cell",IF(CT76=TRUE,IF(CS76=TRUE,"ok","Entry should be a positive decimal"),"Error in product class")))))))</f>
        <v/>
      </c>
      <c r="BZ76" s="15" t="str">
        <f t="shared" si="115"/>
        <v/>
      </c>
      <c r="CA76" s="15" t="str">
        <f t="shared" ref="CA76:CA110" si="137">IF(COUNTA($C76:$AR76)=0,"",IF($I76="d","ok",IF($T76&lt;5,IF(ISBLANK(AJ76),"ok","No entry should be made"),IF(ISBLANK(AI76),"No product class entered",IF(CX76=TRUE,IF(ISBLANK(AJ76),"ok","No entry should be made"),IF(ISBLANK(AJ76),"Empty cell",IF(CY76=TRUE,IF(CV76=TRUE,"ok","Entry should be a positive decimal"),"Error in product class")))))))</f>
        <v/>
      </c>
      <c r="CB76" s="15" t="str">
        <f t="shared" ref="CB76:CB110" si="138">IF(COUNTA($C76:$AR76)=0,"",IF($I76="d","ok",IF($T76&lt;5,IF(ISBLANK(AK76),"ok","No entry should be made"),IF(ISBLANK(AI76),"No product class entered",IF(CY76=TRUE,IF(ISBLANK(AK76),"ok","No entry should be made"),IF(ISBLANK(AK76),"Empty cell",IF(CX76=TRUE,IF(CW76=TRUE,"ok","Entry should be a positive decimal"),"Error in product class")))))))</f>
        <v/>
      </c>
      <c r="CC76" s="15" t="str">
        <f t="shared" si="116"/>
        <v/>
      </c>
      <c r="CD76" s="15" t="str">
        <f t="shared" ref="CD76:CD110" si="139">IF(COUNTA($C76:$AR76)=0,"",IF($I76="d","ok",IF($T76&lt;6,IF(ISBLANK(AM76),"ok","No entry should be made"),IF(ISBLANK(AL76),"No product class entered",IF(DB76=TRUE,IF(ISBLANK(AM76),"ok","No entry should be made"),IF(ISBLANK(AM76),"Empty cell",IF(DC76=TRUE,IF(CZ76=TRUE,"ok","Entry should be a positive decimal"),"Error in product class")))))))</f>
        <v/>
      </c>
      <c r="CE76" s="15" t="str">
        <f t="shared" ref="CE76:CE110" si="140">IF(COUNTA($C76:$AR76)=0,"",IF($I76="d","ok",IF($T76&lt;6,IF(ISBLANK(AN76),"ok","No entry should be made"),IF(ISBLANK(AL76),"No product class entered",IF(DC76=TRUE,IF(ISBLANK(AN76),"ok","No entry should be made"),IF(ISBLANK(AN76),"Empty cell",IF(DB76=TRUE,IF(DA76=TRUE,"ok","Entry should be a positive decimal"),"Error in product class")))))))</f>
        <v/>
      </c>
      <c r="CF76" s="15" t="str">
        <f t="shared" si="117"/>
        <v/>
      </c>
      <c r="CG76" s="15" t="str">
        <f t="shared" ref="CG76:CG110" si="141">IF(COUNTA($C76:$AR76)=0,"",IF($I76="d","ok",IF($T76&lt;7,IF(ISBLANK(AP76),"ok","No entry should be made"),IF(ISBLANK(AO76),"No product class entered",IF(DF76=TRUE,IF(ISBLANK(AP76),"ok","No entry should be made"),IF(ISBLANK(AP76),"Empty cell",IF(DG76=TRUE,IF(DD76=TRUE,"ok","Entry should be a positive decimal"),"Error in product class")))))))</f>
        <v/>
      </c>
      <c r="CH76" s="15" t="str">
        <f t="shared" ref="CH76:CH110" si="142">IF(COUNTA($C76:$AR76)=0,"",IF($I76="d","ok",IF($T76&lt;7,IF(ISBLANK(AQ76),"ok","No entry should be made"),IF(ISBLANK(AO76),"No product class entered",IF(DG76=TRUE,IF(ISBLANK(AQ76),"ok","No entry should be made"),IF(ISBLANK(AQ76),"Empty cell",IF(DF76=TRUE,IF(DE76=TRUE,"ok","Entry should be a positive decimal"),"Error in product class")))))))</f>
        <v/>
      </c>
      <c r="CI76" s="15" t="str">
        <f t="shared" ref="CI76:CI110" si="143">IF(COUNTA($C76:$AR76)=0,"","ok")</f>
        <v/>
      </c>
      <c r="CJ76" s="16" t="b">
        <f t="shared" ref="CJ76:CJ110" si="144">AND(ISNUMBER($X76),$X76&gt;0)</f>
        <v>0</v>
      </c>
      <c r="CK76" s="16" t="b">
        <f t="shared" ref="CK76:CK110" si="145">AND(ISNUMBER($Y76),$Y76&gt;0)</f>
        <v>0</v>
      </c>
      <c r="CL76" s="16" t="b">
        <f t="shared" ref="CL76:CL110" si="146">AND(ISNUMBER($AA76),$AA76&gt;0)</f>
        <v>0</v>
      </c>
      <c r="CM76" s="16" t="b">
        <f t="shared" ref="CM76:CM110" si="147">AND(ISNUMBER($AB76),$AB76&gt;0)</f>
        <v>0</v>
      </c>
      <c r="CN76" s="16" t="b">
        <f t="shared" ref="CN76:CN110" si="148">AND(ISNUMBER($AD76),$AD76&gt;0)</f>
        <v>0</v>
      </c>
      <c r="CO76" s="16" t="b">
        <f t="shared" ref="CO76:CO110" si="149">AND(ISNUMBER($AE76),$AE76&gt;0)</f>
        <v>0</v>
      </c>
      <c r="CP76" s="16" t="b">
        <f t="shared" ref="CP76:CP110" si="150">OR(AND(AC76&gt;=1,AC76&lt;=5),AND(AC76&gt;=17,AC76&lt;=20),AC76=34,AC76=35,AC76=42,AC76=43)</f>
        <v>0</v>
      </c>
      <c r="CQ76" s="16" t="b">
        <f t="shared" ref="CQ76:CQ110" si="151">OR(AND(AC76&gt;=6,AC76&lt;=16),AND(AC76&gt;=21,AC76&lt;=33),AND(AC76&gt;=36,AC76&lt;=41),AC76=44)</f>
        <v>0</v>
      </c>
      <c r="CR76" s="16" t="b">
        <f t="shared" ref="CR76:CR110" si="152">AND(ISNUMBER($AG76),$AG76&gt;0)</f>
        <v>0</v>
      </c>
      <c r="CS76" s="16" t="b">
        <f t="shared" ref="CS76:CS110" si="153">AND(ISNUMBER($AH76),$AH76&gt;0)</f>
        <v>0</v>
      </c>
      <c r="CT76" s="16" t="b">
        <f t="shared" ref="CT76:CT110" si="154">OR(AND(AF76&gt;=1,AF76&lt;=5),AND(AF76&gt;=17,AF76&lt;=20),AF76=34,AF76=35,AF76=42,AF76=43)</f>
        <v>0</v>
      </c>
      <c r="CU76" s="16" t="b">
        <f t="shared" ref="CU76:CU110" si="155">OR(AND(AF76&gt;=6,AF76&lt;=16),AND(AF76&gt;=21,AF76&lt;=33),AND(AF76&gt;=36,AF76&lt;=41),AF76=44)</f>
        <v>0</v>
      </c>
      <c r="CV76" s="16" t="b">
        <f t="shared" ref="CV76:CV110" si="156">AND(ISNUMBER($AJ76),$AJ76&gt;0)</f>
        <v>0</v>
      </c>
      <c r="CW76" s="16" t="b">
        <f t="shared" ref="CW76:CW110" si="157">AND(ISNUMBER($AK76),$AK76&gt;0)</f>
        <v>0</v>
      </c>
      <c r="CX76" s="16" t="b">
        <f t="shared" ref="CX76:CX110" si="158">OR(AND(AI76&gt;=1,AI76&lt;=5),AND(AI76&gt;=17,AI76&lt;=20),AI76=34,AI76=35,AI76=42,AI76=43)</f>
        <v>0</v>
      </c>
      <c r="CY76" s="16" t="b">
        <f t="shared" ref="CY76:CY110" si="159">OR(AND(AI76&gt;=6,AI76&lt;=16),AND(AI76&gt;=21,AI76&lt;=33),AND(AI76&gt;=36,AI76&lt;=41),AI76=44)</f>
        <v>0</v>
      </c>
      <c r="CZ76" s="16" t="b">
        <f t="shared" ref="CZ76:CZ110" si="160">AND(ISNUMBER($AM76),$AM76&gt;0)</f>
        <v>0</v>
      </c>
      <c r="DA76" s="16" t="b">
        <f t="shared" ref="DA76:DA110" si="161">AND(ISNUMBER($AN76),$AN76&gt;0)</f>
        <v>0</v>
      </c>
      <c r="DB76" s="16" t="b">
        <f t="shared" ref="DB76:DB110" si="162">OR(AND(AL76&gt;=1,AL76&lt;=5),AND(AL76&gt;=17,AL76&lt;=20),AL76=34,AL76=35,AL76=42,AL76=43)</f>
        <v>0</v>
      </c>
      <c r="DC76" s="16" t="b">
        <f t="shared" ref="DC76:DC110" si="163">OR(AND(AL76&gt;=6,AL76&lt;=16),AND(AL76&gt;=21,AL76&lt;=33),AND(AL76&gt;=36,AL76&lt;=41),AL76=44)</f>
        <v>0</v>
      </c>
      <c r="DD76" s="16" t="b">
        <f t="shared" ref="DD76:DD110" si="164">AND(ISNUMBER($AP76),$AP76&gt;0)</f>
        <v>0</v>
      </c>
      <c r="DE76" s="16" t="b">
        <f t="shared" ref="DE76:DE110" si="165">AND(ISNUMBER($AQ76),$AQ76&gt;0)</f>
        <v>0</v>
      </c>
      <c r="DF76" s="16" t="b">
        <f t="shared" ref="DF76:DF110" si="166">OR(AND(AO76&gt;=1,AO76&lt;=5),AND(AO76&gt;=17,AO76&lt;=20),AO76=34,AO76=35,AO76=42,AO76=43)</f>
        <v>0</v>
      </c>
      <c r="DG76" s="16" t="b">
        <f t="shared" ref="DG76:DG110" si="167">OR(AND(AO76&gt;=6,AO76&lt;=16),AND(AO76&gt;=21,AO76&lt;=33),AND(AO76&gt;=36,AO76&lt;=41),AO76=44)</f>
        <v>0</v>
      </c>
      <c r="DJ76" s="18"/>
      <c r="DK76" s="18"/>
      <c r="DL76" s="53" t="str">
        <f t="shared" si="118"/>
        <v/>
      </c>
      <c r="DM76" s="53" t="str">
        <f t="shared" si="119"/>
        <v/>
      </c>
      <c r="DN76" s="53" t="str">
        <f t="shared" si="120"/>
        <v/>
      </c>
      <c r="DO76" s="53" t="str">
        <f t="shared" si="121"/>
        <v/>
      </c>
      <c r="DP76" s="53" t="str">
        <f t="shared" si="122"/>
        <v/>
      </c>
      <c r="DQ76" s="53" t="str">
        <f>IF(ISBLANK($D76),"",CHOOSE($D76,Certification!$C$32,Certification!$C$48,Certification!$C$64,Certification!$C$80,Certification!$C$96))</f>
        <v/>
      </c>
      <c r="DR76" s="53" t="str">
        <f>IF(ISBLANK($D76),"",CHOOSE($D76,Certification!$C$33,Certification!$C$49,Certification!$C$65,Certification!$C$81,Certification!$C$97))</f>
        <v/>
      </c>
      <c r="DS76" s="53" t="str">
        <f>IF(ISBLANK($D76),"",CHOOSE($D76,Certification!$C$34,Certification!$C$50,Certification!$C$66,Certification!$C$82,Certification!$C$98))</f>
        <v/>
      </c>
      <c r="DT76" s="53" t="str">
        <f>IF(ISBLANK($D76),"",CHOOSE($D76,Certification!$C$35,Certification!$C$51,Certification!$C$67,Certification!$C$83,Certification!$C$99))</f>
        <v/>
      </c>
      <c r="DU76" s="53" t="str">
        <f>IF(ISBLANK($D76),"",CHOOSE($D76,Certification!$C$36,Certification!$C$52,Certification!$C$68,Certification!$C$84,Certification!$C$100))</f>
        <v/>
      </c>
      <c r="DV76" s="53" t="str">
        <f>IF(ISBLANK($D76),"",CHOOSE($D76,Certification!$C$37,Certification!$C$53,Certification!$C$69,Certification!$C$85,Certification!$C$101))</f>
        <v/>
      </c>
      <c r="DW76" s="169" t="str">
        <f>IF(ISBLANK($D76),"",CHOOSE($D76,Certification!$G$39,Certification!$G$55,Certification!$G$71,Certification!$G$87,Certification!$G$103))</f>
        <v/>
      </c>
      <c r="DX76" s="169" t="str">
        <f>IF(ISBLANK($D76),"",CHOOSE($D76,Certification!$G$40,Certification!$G$56,Certification!$G$72,Certification!$G$88,Certification!$G$104))</f>
        <v/>
      </c>
      <c r="DY76" s="169" t="str">
        <f>IF(ISBLANK($D76),"",CHOOSE($D76,Certification!$G$41,Certification!$G$57,Certification!$G$73,Certification!$G$89,Certification!$G$105))</f>
        <v/>
      </c>
      <c r="DZ76" s="53" t="str">
        <f>IF(ISBLANK($D76),"",CHOOSE($D76,IF(ISBLANK(Certification!$C$43),"",Certification!$C$43),IF(ISBLANK(Certification!$C$59),"",Certification!$C$59),IF(ISBLANK(Certification!$C$75),"",Certification!$C$75),IF(ISBLANK(Certification!$C$91),"",Certification!$C$91),IF(ISBLANK(Certification!$C$107),"",Certification!$C$107)))</f>
        <v/>
      </c>
      <c r="EA76" s="53" t="str">
        <f>IF(ISBLANK($D76),"",CHOOSE($D76,IF(ISBLANK(Certification!$C$45),"",Certification!$C$45),IF(ISBLANK(Certification!$C$61),"",Certification!$C$61),IF(ISBLANK(Certification!$C$77),"",Certification!$C$77),IF(ISBLANK(Certification!$C$93),"",Certification!$C$93),IF(ISBLANK(Certification!$C$109),"",Certification!$C$109)))</f>
        <v/>
      </c>
      <c r="EC76" s="19" t="s">
        <v>8</v>
      </c>
    </row>
    <row r="77" spans="1:133" s="17" customFormat="1" ht="25.5" x14ac:dyDescent="0.2">
      <c r="A77" s="48">
        <v>67</v>
      </c>
      <c r="B77" s="49" t="str">
        <f t="shared" si="99"/>
        <v/>
      </c>
      <c r="C77" s="186"/>
      <c r="D77" s="26"/>
      <c r="E77" s="189"/>
      <c r="F77" s="189"/>
      <c r="G77" s="189"/>
      <c r="H77" s="189"/>
      <c r="I77" s="189"/>
      <c r="J77" s="27"/>
      <c r="K77" s="27"/>
      <c r="L77" s="27"/>
      <c r="M77" s="27"/>
      <c r="N77" s="43"/>
      <c r="O77" s="27"/>
      <c r="P77" s="43"/>
      <c r="Q77" s="27"/>
      <c r="R77" s="27"/>
      <c r="S77" s="27"/>
      <c r="T77" s="26"/>
      <c r="U77" s="26"/>
      <c r="V77" s="27"/>
      <c r="W77" s="26"/>
      <c r="X77" s="26"/>
      <c r="Y77" s="26"/>
      <c r="Z77" s="26"/>
      <c r="AA77" s="26"/>
      <c r="AB77" s="26"/>
      <c r="AC77" s="26"/>
      <c r="AD77" s="26"/>
      <c r="AE77" s="26"/>
      <c r="AF77" s="26"/>
      <c r="AG77" s="26"/>
      <c r="AH77" s="26"/>
      <c r="AI77" s="26"/>
      <c r="AJ77" s="26"/>
      <c r="AK77" s="26"/>
      <c r="AL77" s="26"/>
      <c r="AM77" s="26"/>
      <c r="AN77" s="26"/>
      <c r="AO77" s="26"/>
      <c r="AP77" s="26"/>
      <c r="AQ77" s="175"/>
      <c r="AR77" s="206"/>
      <c r="AS77" s="180"/>
      <c r="AT77" s="15" t="str">
        <f t="shared" si="100"/>
        <v/>
      </c>
      <c r="AU77" s="15" t="str">
        <f t="shared" si="101"/>
        <v/>
      </c>
      <c r="AV77" s="15" t="str">
        <f t="shared" si="102"/>
        <v/>
      </c>
      <c r="AW77" s="15" t="str">
        <f t="shared" si="103"/>
        <v/>
      </c>
      <c r="AX77" s="15" t="str">
        <f t="shared" si="123"/>
        <v/>
      </c>
      <c r="AY77" s="15" t="str">
        <f t="shared" si="123"/>
        <v/>
      </c>
      <c r="AZ77" s="15" t="str">
        <f t="shared" si="124"/>
        <v/>
      </c>
      <c r="BA77" s="15" t="str">
        <f t="shared" si="98"/>
        <v/>
      </c>
      <c r="BB77" s="15" t="str">
        <f t="shared" si="98"/>
        <v/>
      </c>
      <c r="BC77" s="15" t="str">
        <f t="shared" si="104"/>
        <v/>
      </c>
      <c r="BD77" s="15" t="str">
        <f t="shared" si="105"/>
        <v/>
      </c>
      <c r="BE77" s="15" t="str">
        <f t="shared" si="106"/>
        <v/>
      </c>
      <c r="BF77" s="15" t="str">
        <f t="shared" si="107"/>
        <v/>
      </c>
      <c r="BG77" s="15" t="str">
        <f t="shared" si="108"/>
        <v/>
      </c>
      <c r="BH77" s="15" t="str">
        <f t="shared" si="125"/>
        <v/>
      </c>
      <c r="BI77" s="15" t="str">
        <f t="shared" si="126"/>
        <v/>
      </c>
      <c r="BJ77" s="15" t="str">
        <f t="shared" si="127"/>
        <v/>
      </c>
      <c r="BK77" s="15" t="str">
        <f t="shared" si="109"/>
        <v/>
      </c>
      <c r="BL77" s="15" t="str">
        <f t="shared" si="110"/>
        <v/>
      </c>
      <c r="BM77" s="15" t="str">
        <f t="shared" si="128"/>
        <v/>
      </c>
      <c r="BN77" s="15" t="str">
        <f t="shared" si="111"/>
        <v/>
      </c>
      <c r="BO77" s="15" t="str">
        <f t="shared" si="129"/>
        <v/>
      </c>
      <c r="BP77" s="15" t="str">
        <f t="shared" si="130"/>
        <v/>
      </c>
      <c r="BQ77" s="15" t="str">
        <f t="shared" si="112"/>
        <v/>
      </c>
      <c r="BR77" s="15" t="str">
        <f t="shared" si="131"/>
        <v/>
      </c>
      <c r="BS77" s="15" t="str">
        <f t="shared" si="132"/>
        <v/>
      </c>
      <c r="BT77" s="15" t="str">
        <f t="shared" si="113"/>
        <v/>
      </c>
      <c r="BU77" s="15" t="str">
        <f t="shared" si="133"/>
        <v/>
      </c>
      <c r="BV77" s="15" t="str">
        <f t="shared" si="134"/>
        <v/>
      </c>
      <c r="BW77" s="15" t="str">
        <f t="shared" si="114"/>
        <v/>
      </c>
      <c r="BX77" s="15" t="str">
        <f t="shared" si="135"/>
        <v/>
      </c>
      <c r="BY77" s="15" t="str">
        <f t="shared" si="136"/>
        <v/>
      </c>
      <c r="BZ77" s="15" t="str">
        <f t="shared" si="115"/>
        <v/>
      </c>
      <c r="CA77" s="15" t="str">
        <f t="shared" si="137"/>
        <v/>
      </c>
      <c r="CB77" s="15" t="str">
        <f t="shared" si="138"/>
        <v/>
      </c>
      <c r="CC77" s="15" t="str">
        <f t="shared" si="116"/>
        <v/>
      </c>
      <c r="CD77" s="15" t="str">
        <f t="shared" si="139"/>
        <v/>
      </c>
      <c r="CE77" s="15" t="str">
        <f t="shared" si="140"/>
        <v/>
      </c>
      <c r="CF77" s="15" t="str">
        <f t="shared" si="117"/>
        <v/>
      </c>
      <c r="CG77" s="15" t="str">
        <f t="shared" si="141"/>
        <v/>
      </c>
      <c r="CH77" s="15" t="str">
        <f t="shared" si="142"/>
        <v/>
      </c>
      <c r="CI77" s="15" t="str">
        <f t="shared" si="143"/>
        <v/>
      </c>
      <c r="CJ77" s="16" t="b">
        <f t="shared" si="144"/>
        <v>0</v>
      </c>
      <c r="CK77" s="16" t="b">
        <f t="shared" si="145"/>
        <v>0</v>
      </c>
      <c r="CL77" s="16" t="b">
        <f t="shared" si="146"/>
        <v>0</v>
      </c>
      <c r="CM77" s="16" t="b">
        <f t="shared" si="147"/>
        <v>0</v>
      </c>
      <c r="CN77" s="16" t="b">
        <f t="shared" si="148"/>
        <v>0</v>
      </c>
      <c r="CO77" s="16" t="b">
        <f t="shared" si="149"/>
        <v>0</v>
      </c>
      <c r="CP77" s="16" t="b">
        <f t="shared" si="150"/>
        <v>0</v>
      </c>
      <c r="CQ77" s="16" t="b">
        <f t="shared" si="151"/>
        <v>0</v>
      </c>
      <c r="CR77" s="16" t="b">
        <f t="shared" si="152"/>
        <v>0</v>
      </c>
      <c r="CS77" s="16" t="b">
        <f t="shared" si="153"/>
        <v>0</v>
      </c>
      <c r="CT77" s="16" t="b">
        <f t="shared" si="154"/>
        <v>0</v>
      </c>
      <c r="CU77" s="16" t="b">
        <f t="shared" si="155"/>
        <v>0</v>
      </c>
      <c r="CV77" s="16" t="b">
        <f t="shared" si="156"/>
        <v>0</v>
      </c>
      <c r="CW77" s="16" t="b">
        <f t="shared" si="157"/>
        <v>0</v>
      </c>
      <c r="CX77" s="16" t="b">
        <f t="shared" si="158"/>
        <v>0</v>
      </c>
      <c r="CY77" s="16" t="b">
        <f t="shared" si="159"/>
        <v>0</v>
      </c>
      <c r="CZ77" s="16" t="b">
        <f t="shared" si="160"/>
        <v>0</v>
      </c>
      <c r="DA77" s="16" t="b">
        <f t="shared" si="161"/>
        <v>0</v>
      </c>
      <c r="DB77" s="16" t="b">
        <f t="shared" si="162"/>
        <v>0</v>
      </c>
      <c r="DC77" s="16" t="b">
        <f t="shared" si="163"/>
        <v>0</v>
      </c>
      <c r="DD77" s="16" t="b">
        <f t="shared" si="164"/>
        <v>0</v>
      </c>
      <c r="DE77" s="16" t="b">
        <f t="shared" si="165"/>
        <v>0</v>
      </c>
      <c r="DF77" s="16" t="b">
        <f t="shared" si="166"/>
        <v>0</v>
      </c>
      <c r="DG77" s="16" t="b">
        <f t="shared" si="167"/>
        <v>0</v>
      </c>
      <c r="DJ77" s="18"/>
      <c r="DK77" s="18"/>
      <c r="DL77" s="53" t="str">
        <f t="shared" si="118"/>
        <v/>
      </c>
      <c r="DM77" s="53" t="str">
        <f t="shared" si="119"/>
        <v/>
      </c>
      <c r="DN77" s="53" t="str">
        <f t="shared" si="120"/>
        <v/>
      </c>
      <c r="DO77" s="53" t="str">
        <f t="shared" si="121"/>
        <v/>
      </c>
      <c r="DP77" s="53" t="str">
        <f t="shared" si="122"/>
        <v/>
      </c>
      <c r="DQ77" s="53" t="str">
        <f>IF(ISBLANK($D77),"",CHOOSE($D77,Certification!$C$32,Certification!$C$48,Certification!$C$64,Certification!$C$80,Certification!$C$96))</f>
        <v/>
      </c>
      <c r="DR77" s="53" t="str">
        <f>IF(ISBLANK($D77),"",CHOOSE($D77,Certification!$C$33,Certification!$C$49,Certification!$C$65,Certification!$C$81,Certification!$C$97))</f>
        <v/>
      </c>
      <c r="DS77" s="53" t="str">
        <f>IF(ISBLANK($D77),"",CHOOSE($D77,Certification!$C$34,Certification!$C$50,Certification!$C$66,Certification!$C$82,Certification!$C$98))</f>
        <v/>
      </c>
      <c r="DT77" s="53" t="str">
        <f>IF(ISBLANK($D77),"",CHOOSE($D77,Certification!$C$35,Certification!$C$51,Certification!$C$67,Certification!$C$83,Certification!$C$99))</f>
        <v/>
      </c>
      <c r="DU77" s="53" t="str">
        <f>IF(ISBLANK($D77),"",CHOOSE($D77,Certification!$C$36,Certification!$C$52,Certification!$C$68,Certification!$C$84,Certification!$C$100))</f>
        <v/>
      </c>
      <c r="DV77" s="53" t="str">
        <f>IF(ISBLANK($D77),"",CHOOSE($D77,Certification!$C$37,Certification!$C$53,Certification!$C$69,Certification!$C$85,Certification!$C$101))</f>
        <v/>
      </c>
      <c r="DW77" s="169" t="str">
        <f>IF(ISBLANK($D77),"",CHOOSE($D77,Certification!$G$39,Certification!$G$55,Certification!$G$71,Certification!$G$87,Certification!$G$103))</f>
        <v/>
      </c>
      <c r="DX77" s="169" t="str">
        <f>IF(ISBLANK($D77),"",CHOOSE($D77,Certification!$G$40,Certification!$G$56,Certification!$G$72,Certification!$G$88,Certification!$G$104))</f>
        <v/>
      </c>
      <c r="DY77" s="169" t="str">
        <f>IF(ISBLANK($D77),"",CHOOSE($D77,Certification!$G$41,Certification!$G$57,Certification!$G$73,Certification!$G$89,Certification!$G$105))</f>
        <v/>
      </c>
      <c r="DZ77" s="53" t="str">
        <f>IF(ISBLANK($D77),"",CHOOSE($D77,IF(ISBLANK(Certification!$C$43),"",Certification!$C$43),IF(ISBLANK(Certification!$C$59),"",Certification!$C$59),IF(ISBLANK(Certification!$C$75),"",Certification!$C$75),IF(ISBLANK(Certification!$C$91),"",Certification!$C$91),IF(ISBLANK(Certification!$C$107),"",Certification!$C$107)))</f>
        <v/>
      </c>
      <c r="EA77" s="53" t="str">
        <f>IF(ISBLANK($D77),"",CHOOSE($D77,IF(ISBLANK(Certification!$C$45),"",Certification!$C$45),IF(ISBLANK(Certification!$C$61),"",Certification!$C$61),IF(ISBLANK(Certification!$C$77),"",Certification!$C$77),IF(ISBLANK(Certification!$C$93),"",Certification!$C$93),IF(ISBLANK(Certification!$C$109),"",Certification!$C$109)))</f>
        <v/>
      </c>
      <c r="EC77" s="19" t="s">
        <v>8</v>
      </c>
    </row>
    <row r="78" spans="1:133" s="17" customFormat="1" ht="25.5" x14ac:dyDescent="0.2">
      <c r="A78" s="48">
        <v>68</v>
      </c>
      <c r="B78" s="49" t="str">
        <f t="shared" si="99"/>
        <v/>
      </c>
      <c r="C78" s="186"/>
      <c r="D78" s="26"/>
      <c r="E78" s="189"/>
      <c r="F78" s="189"/>
      <c r="G78" s="189"/>
      <c r="H78" s="189"/>
      <c r="I78" s="189"/>
      <c r="J78" s="27"/>
      <c r="K78" s="27"/>
      <c r="L78" s="27"/>
      <c r="M78" s="27"/>
      <c r="N78" s="43"/>
      <c r="O78" s="27"/>
      <c r="P78" s="43"/>
      <c r="Q78" s="27"/>
      <c r="R78" s="27"/>
      <c r="S78" s="27"/>
      <c r="T78" s="26"/>
      <c r="U78" s="26"/>
      <c r="V78" s="27"/>
      <c r="W78" s="26"/>
      <c r="X78" s="26"/>
      <c r="Y78" s="26"/>
      <c r="Z78" s="26"/>
      <c r="AA78" s="26"/>
      <c r="AB78" s="26"/>
      <c r="AC78" s="26"/>
      <c r="AD78" s="26"/>
      <c r="AE78" s="26"/>
      <c r="AF78" s="26"/>
      <c r="AG78" s="26"/>
      <c r="AH78" s="26"/>
      <c r="AI78" s="26"/>
      <c r="AJ78" s="26"/>
      <c r="AK78" s="26"/>
      <c r="AL78" s="26"/>
      <c r="AM78" s="26"/>
      <c r="AN78" s="26"/>
      <c r="AO78" s="26"/>
      <c r="AP78" s="26"/>
      <c r="AQ78" s="175"/>
      <c r="AR78" s="206"/>
      <c r="AS78" s="180"/>
      <c r="AT78" s="15" t="str">
        <f t="shared" si="100"/>
        <v/>
      </c>
      <c r="AU78" s="15" t="str">
        <f t="shared" si="101"/>
        <v/>
      </c>
      <c r="AV78" s="15" t="str">
        <f t="shared" si="102"/>
        <v/>
      </c>
      <c r="AW78" s="15" t="str">
        <f t="shared" si="103"/>
        <v/>
      </c>
      <c r="AX78" s="15" t="str">
        <f t="shared" si="123"/>
        <v/>
      </c>
      <c r="AY78" s="15" t="str">
        <f t="shared" si="123"/>
        <v/>
      </c>
      <c r="AZ78" s="15" t="str">
        <f t="shared" si="124"/>
        <v/>
      </c>
      <c r="BA78" s="15" t="str">
        <f t="shared" si="98"/>
        <v/>
      </c>
      <c r="BB78" s="15" t="str">
        <f t="shared" si="98"/>
        <v/>
      </c>
      <c r="BC78" s="15" t="str">
        <f t="shared" si="104"/>
        <v/>
      </c>
      <c r="BD78" s="15" t="str">
        <f t="shared" si="105"/>
        <v/>
      </c>
      <c r="BE78" s="15" t="str">
        <f t="shared" si="106"/>
        <v/>
      </c>
      <c r="BF78" s="15" t="str">
        <f t="shared" si="107"/>
        <v/>
      </c>
      <c r="BG78" s="15" t="str">
        <f t="shared" si="108"/>
        <v/>
      </c>
      <c r="BH78" s="15" t="str">
        <f t="shared" si="125"/>
        <v/>
      </c>
      <c r="BI78" s="15" t="str">
        <f t="shared" si="126"/>
        <v/>
      </c>
      <c r="BJ78" s="15" t="str">
        <f t="shared" si="127"/>
        <v/>
      </c>
      <c r="BK78" s="15" t="str">
        <f t="shared" si="109"/>
        <v/>
      </c>
      <c r="BL78" s="15" t="str">
        <f t="shared" si="110"/>
        <v/>
      </c>
      <c r="BM78" s="15" t="str">
        <f t="shared" si="128"/>
        <v/>
      </c>
      <c r="BN78" s="15" t="str">
        <f t="shared" si="111"/>
        <v/>
      </c>
      <c r="BO78" s="15" t="str">
        <f t="shared" si="129"/>
        <v/>
      </c>
      <c r="BP78" s="15" t="str">
        <f t="shared" si="130"/>
        <v/>
      </c>
      <c r="BQ78" s="15" t="str">
        <f t="shared" si="112"/>
        <v/>
      </c>
      <c r="BR78" s="15" t="str">
        <f t="shared" si="131"/>
        <v/>
      </c>
      <c r="BS78" s="15" t="str">
        <f t="shared" si="132"/>
        <v/>
      </c>
      <c r="BT78" s="15" t="str">
        <f t="shared" si="113"/>
        <v/>
      </c>
      <c r="BU78" s="15" t="str">
        <f t="shared" si="133"/>
        <v/>
      </c>
      <c r="BV78" s="15" t="str">
        <f t="shared" si="134"/>
        <v/>
      </c>
      <c r="BW78" s="15" t="str">
        <f t="shared" si="114"/>
        <v/>
      </c>
      <c r="BX78" s="15" t="str">
        <f t="shared" si="135"/>
        <v/>
      </c>
      <c r="BY78" s="15" t="str">
        <f t="shared" si="136"/>
        <v/>
      </c>
      <c r="BZ78" s="15" t="str">
        <f t="shared" si="115"/>
        <v/>
      </c>
      <c r="CA78" s="15" t="str">
        <f t="shared" si="137"/>
        <v/>
      </c>
      <c r="CB78" s="15" t="str">
        <f t="shared" si="138"/>
        <v/>
      </c>
      <c r="CC78" s="15" t="str">
        <f t="shared" si="116"/>
        <v/>
      </c>
      <c r="CD78" s="15" t="str">
        <f t="shared" si="139"/>
        <v/>
      </c>
      <c r="CE78" s="15" t="str">
        <f t="shared" si="140"/>
        <v/>
      </c>
      <c r="CF78" s="15" t="str">
        <f t="shared" si="117"/>
        <v/>
      </c>
      <c r="CG78" s="15" t="str">
        <f t="shared" si="141"/>
        <v/>
      </c>
      <c r="CH78" s="15" t="str">
        <f t="shared" si="142"/>
        <v/>
      </c>
      <c r="CI78" s="15" t="str">
        <f t="shared" si="143"/>
        <v/>
      </c>
      <c r="CJ78" s="16" t="b">
        <f t="shared" si="144"/>
        <v>0</v>
      </c>
      <c r="CK78" s="16" t="b">
        <f t="shared" si="145"/>
        <v>0</v>
      </c>
      <c r="CL78" s="16" t="b">
        <f t="shared" si="146"/>
        <v>0</v>
      </c>
      <c r="CM78" s="16" t="b">
        <f t="shared" si="147"/>
        <v>0</v>
      </c>
      <c r="CN78" s="16" t="b">
        <f t="shared" si="148"/>
        <v>0</v>
      </c>
      <c r="CO78" s="16" t="b">
        <f t="shared" si="149"/>
        <v>0</v>
      </c>
      <c r="CP78" s="16" t="b">
        <f t="shared" si="150"/>
        <v>0</v>
      </c>
      <c r="CQ78" s="16" t="b">
        <f t="shared" si="151"/>
        <v>0</v>
      </c>
      <c r="CR78" s="16" t="b">
        <f t="shared" si="152"/>
        <v>0</v>
      </c>
      <c r="CS78" s="16" t="b">
        <f t="shared" si="153"/>
        <v>0</v>
      </c>
      <c r="CT78" s="16" t="b">
        <f t="shared" si="154"/>
        <v>0</v>
      </c>
      <c r="CU78" s="16" t="b">
        <f t="shared" si="155"/>
        <v>0</v>
      </c>
      <c r="CV78" s="16" t="b">
        <f t="shared" si="156"/>
        <v>0</v>
      </c>
      <c r="CW78" s="16" t="b">
        <f t="shared" si="157"/>
        <v>0</v>
      </c>
      <c r="CX78" s="16" t="b">
        <f t="shared" si="158"/>
        <v>0</v>
      </c>
      <c r="CY78" s="16" t="b">
        <f t="shared" si="159"/>
        <v>0</v>
      </c>
      <c r="CZ78" s="16" t="b">
        <f t="shared" si="160"/>
        <v>0</v>
      </c>
      <c r="DA78" s="16" t="b">
        <f t="shared" si="161"/>
        <v>0</v>
      </c>
      <c r="DB78" s="16" t="b">
        <f t="shared" si="162"/>
        <v>0</v>
      </c>
      <c r="DC78" s="16" t="b">
        <f t="shared" si="163"/>
        <v>0</v>
      </c>
      <c r="DD78" s="16" t="b">
        <f t="shared" si="164"/>
        <v>0</v>
      </c>
      <c r="DE78" s="16" t="b">
        <f t="shared" si="165"/>
        <v>0</v>
      </c>
      <c r="DF78" s="16" t="b">
        <f t="shared" si="166"/>
        <v>0</v>
      </c>
      <c r="DG78" s="16" t="b">
        <f t="shared" si="167"/>
        <v>0</v>
      </c>
      <c r="DJ78" s="18"/>
      <c r="DK78" s="18"/>
      <c r="DL78" s="53" t="str">
        <f t="shared" si="118"/>
        <v/>
      </c>
      <c r="DM78" s="53" t="str">
        <f t="shared" si="119"/>
        <v/>
      </c>
      <c r="DN78" s="53" t="str">
        <f t="shared" si="120"/>
        <v/>
      </c>
      <c r="DO78" s="53" t="str">
        <f t="shared" si="121"/>
        <v/>
      </c>
      <c r="DP78" s="53" t="str">
        <f t="shared" si="122"/>
        <v/>
      </c>
      <c r="DQ78" s="53" t="str">
        <f>IF(ISBLANK($D78),"",CHOOSE($D78,Certification!$C$32,Certification!$C$48,Certification!$C$64,Certification!$C$80,Certification!$C$96))</f>
        <v/>
      </c>
      <c r="DR78" s="53" t="str">
        <f>IF(ISBLANK($D78),"",CHOOSE($D78,Certification!$C$33,Certification!$C$49,Certification!$C$65,Certification!$C$81,Certification!$C$97))</f>
        <v/>
      </c>
      <c r="DS78" s="53" t="str">
        <f>IF(ISBLANK($D78),"",CHOOSE($D78,Certification!$C$34,Certification!$C$50,Certification!$C$66,Certification!$C$82,Certification!$C$98))</f>
        <v/>
      </c>
      <c r="DT78" s="53" t="str">
        <f>IF(ISBLANK($D78),"",CHOOSE($D78,Certification!$C$35,Certification!$C$51,Certification!$C$67,Certification!$C$83,Certification!$C$99))</f>
        <v/>
      </c>
      <c r="DU78" s="53" t="str">
        <f>IF(ISBLANK($D78),"",CHOOSE($D78,Certification!$C$36,Certification!$C$52,Certification!$C$68,Certification!$C$84,Certification!$C$100))</f>
        <v/>
      </c>
      <c r="DV78" s="53" t="str">
        <f>IF(ISBLANK($D78),"",CHOOSE($D78,Certification!$C$37,Certification!$C$53,Certification!$C$69,Certification!$C$85,Certification!$C$101))</f>
        <v/>
      </c>
      <c r="DW78" s="169" t="str">
        <f>IF(ISBLANK($D78),"",CHOOSE($D78,Certification!$G$39,Certification!$G$55,Certification!$G$71,Certification!$G$87,Certification!$G$103))</f>
        <v/>
      </c>
      <c r="DX78" s="169" t="str">
        <f>IF(ISBLANK($D78),"",CHOOSE($D78,Certification!$G$40,Certification!$G$56,Certification!$G$72,Certification!$G$88,Certification!$G$104))</f>
        <v/>
      </c>
      <c r="DY78" s="169" t="str">
        <f>IF(ISBLANK($D78),"",CHOOSE($D78,Certification!$G$41,Certification!$G$57,Certification!$G$73,Certification!$G$89,Certification!$G$105))</f>
        <v/>
      </c>
      <c r="DZ78" s="53" t="str">
        <f>IF(ISBLANK($D78),"",CHOOSE($D78,IF(ISBLANK(Certification!$C$43),"",Certification!$C$43),IF(ISBLANK(Certification!$C$59),"",Certification!$C$59),IF(ISBLANK(Certification!$C$75),"",Certification!$C$75),IF(ISBLANK(Certification!$C$91),"",Certification!$C$91),IF(ISBLANK(Certification!$C$107),"",Certification!$C$107)))</f>
        <v/>
      </c>
      <c r="EA78" s="53" t="str">
        <f>IF(ISBLANK($D78),"",CHOOSE($D78,IF(ISBLANK(Certification!$C$45),"",Certification!$C$45),IF(ISBLANK(Certification!$C$61),"",Certification!$C$61),IF(ISBLANK(Certification!$C$77),"",Certification!$C$77),IF(ISBLANK(Certification!$C$93),"",Certification!$C$93),IF(ISBLANK(Certification!$C$109),"",Certification!$C$109)))</f>
        <v/>
      </c>
      <c r="EC78" s="19" t="s">
        <v>8</v>
      </c>
    </row>
    <row r="79" spans="1:133" s="17" customFormat="1" ht="25.5" x14ac:dyDescent="0.2">
      <c r="A79" s="48">
        <v>69</v>
      </c>
      <c r="B79" s="49" t="str">
        <f t="shared" si="99"/>
        <v/>
      </c>
      <c r="C79" s="186"/>
      <c r="D79" s="26"/>
      <c r="E79" s="189"/>
      <c r="F79" s="189"/>
      <c r="G79" s="189"/>
      <c r="H79" s="189"/>
      <c r="I79" s="189"/>
      <c r="J79" s="27"/>
      <c r="K79" s="27"/>
      <c r="L79" s="27"/>
      <c r="M79" s="27"/>
      <c r="N79" s="43"/>
      <c r="O79" s="27"/>
      <c r="P79" s="43"/>
      <c r="Q79" s="27"/>
      <c r="R79" s="27"/>
      <c r="S79" s="27"/>
      <c r="T79" s="26"/>
      <c r="U79" s="26"/>
      <c r="V79" s="27"/>
      <c r="W79" s="26"/>
      <c r="X79" s="26"/>
      <c r="Y79" s="26"/>
      <c r="Z79" s="26"/>
      <c r="AA79" s="26"/>
      <c r="AB79" s="26"/>
      <c r="AC79" s="26"/>
      <c r="AD79" s="26"/>
      <c r="AE79" s="26"/>
      <c r="AF79" s="26"/>
      <c r="AG79" s="26"/>
      <c r="AH79" s="26"/>
      <c r="AI79" s="26"/>
      <c r="AJ79" s="26"/>
      <c r="AK79" s="26"/>
      <c r="AL79" s="26"/>
      <c r="AM79" s="26"/>
      <c r="AN79" s="26"/>
      <c r="AO79" s="26"/>
      <c r="AP79" s="26"/>
      <c r="AQ79" s="175"/>
      <c r="AR79" s="206"/>
      <c r="AS79" s="180"/>
      <c r="AT79" s="15" t="str">
        <f t="shared" si="100"/>
        <v/>
      </c>
      <c r="AU79" s="15" t="str">
        <f t="shared" si="101"/>
        <v/>
      </c>
      <c r="AV79" s="15" t="str">
        <f t="shared" si="102"/>
        <v/>
      </c>
      <c r="AW79" s="15" t="str">
        <f t="shared" si="103"/>
        <v/>
      </c>
      <c r="AX79" s="15" t="str">
        <f t="shared" si="123"/>
        <v/>
      </c>
      <c r="AY79" s="15" t="str">
        <f t="shared" si="123"/>
        <v/>
      </c>
      <c r="AZ79" s="15" t="str">
        <f t="shared" si="124"/>
        <v/>
      </c>
      <c r="BA79" s="15" t="str">
        <f t="shared" si="98"/>
        <v/>
      </c>
      <c r="BB79" s="15" t="str">
        <f t="shared" si="98"/>
        <v/>
      </c>
      <c r="BC79" s="15" t="str">
        <f t="shared" si="104"/>
        <v/>
      </c>
      <c r="BD79" s="15" t="str">
        <f t="shared" si="105"/>
        <v/>
      </c>
      <c r="BE79" s="15" t="str">
        <f t="shared" si="106"/>
        <v/>
      </c>
      <c r="BF79" s="15" t="str">
        <f t="shared" si="107"/>
        <v/>
      </c>
      <c r="BG79" s="15" t="str">
        <f t="shared" si="108"/>
        <v/>
      </c>
      <c r="BH79" s="15" t="str">
        <f t="shared" si="125"/>
        <v/>
      </c>
      <c r="BI79" s="15" t="str">
        <f t="shared" si="126"/>
        <v/>
      </c>
      <c r="BJ79" s="15" t="str">
        <f t="shared" si="127"/>
        <v/>
      </c>
      <c r="BK79" s="15" t="str">
        <f t="shared" si="109"/>
        <v/>
      </c>
      <c r="BL79" s="15" t="str">
        <f t="shared" si="110"/>
        <v/>
      </c>
      <c r="BM79" s="15" t="str">
        <f t="shared" si="128"/>
        <v/>
      </c>
      <c r="BN79" s="15" t="str">
        <f t="shared" si="111"/>
        <v/>
      </c>
      <c r="BO79" s="15" t="str">
        <f t="shared" si="129"/>
        <v/>
      </c>
      <c r="BP79" s="15" t="str">
        <f t="shared" si="130"/>
        <v/>
      </c>
      <c r="BQ79" s="15" t="str">
        <f t="shared" si="112"/>
        <v/>
      </c>
      <c r="BR79" s="15" t="str">
        <f t="shared" si="131"/>
        <v/>
      </c>
      <c r="BS79" s="15" t="str">
        <f t="shared" si="132"/>
        <v/>
      </c>
      <c r="BT79" s="15" t="str">
        <f t="shared" si="113"/>
        <v/>
      </c>
      <c r="BU79" s="15" t="str">
        <f t="shared" si="133"/>
        <v/>
      </c>
      <c r="BV79" s="15" t="str">
        <f t="shared" si="134"/>
        <v/>
      </c>
      <c r="BW79" s="15" t="str">
        <f t="shared" si="114"/>
        <v/>
      </c>
      <c r="BX79" s="15" t="str">
        <f t="shared" si="135"/>
        <v/>
      </c>
      <c r="BY79" s="15" t="str">
        <f t="shared" si="136"/>
        <v/>
      </c>
      <c r="BZ79" s="15" t="str">
        <f t="shared" si="115"/>
        <v/>
      </c>
      <c r="CA79" s="15" t="str">
        <f t="shared" si="137"/>
        <v/>
      </c>
      <c r="CB79" s="15" t="str">
        <f t="shared" si="138"/>
        <v/>
      </c>
      <c r="CC79" s="15" t="str">
        <f t="shared" si="116"/>
        <v/>
      </c>
      <c r="CD79" s="15" t="str">
        <f t="shared" si="139"/>
        <v/>
      </c>
      <c r="CE79" s="15" t="str">
        <f t="shared" si="140"/>
        <v/>
      </c>
      <c r="CF79" s="15" t="str">
        <f t="shared" si="117"/>
        <v/>
      </c>
      <c r="CG79" s="15" t="str">
        <f t="shared" si="141"/>
        <v/>
      </c>
      <c r="CH79" s="15" t="str">
        <f t="shared" si="142"/>
        <v/>
      </c>
      <c r="CI79" s="15" t="str">
        <f t="shared" si="143"/>
        <v/>
      </c>
      <c r="CJ79" s="16" t="b">
        <f t="shared" si="144"/>
        <v>0</v>
      </c>
      <c r="CK79" s="16" t="b">
        <f t="shared" si="145"/>
        <v>0</v>
      </c>
      <c r="CL79" s="16" t="b">
        <f t="shared" si="146"/>
        <v>0</v>
      </c>
      <c r="CM79" s="16" t="b">
        <f t="shared" si="147"/>
        <v>0</v>
      </c>
      <c r="CN79" s="16" t="b">
        <f t="shared" si="148"/>
        <v>0</v>
      </c>
      <c r="CO79" s="16" t="b">
        <f t="shared" si="149"/>
        <v>0</v>
      </c>
      <c r="CP79" s="16" t="b">
        <f t="shared" si="150"/>
        <v>0</v>
      </c>
      <c r="CQ79" s="16" t="b">
        <f t="shared" si="151"/>
        <v>0</v>
      </c>
      <c r="CR79" s="16" t="b">
        <f t="shared" si="152"/>
        <v>0</v>
      </c>
      <c r="CS79" s="16" t="b">
        <f t="shared" si="153"/>
        <v>0</v>
      </c>
      <c r="CT79" s="16" t="b">
        <f t="shared" si="154"/>
        <v>0</v>
      </c>
      <c r="CU79" s="16" t="b">
        <f t="shared" si="155"/>
        <v>0</v>
      </c>
      <c r="CV79" s="16" t="b">
        <f t="shared" si="156"/>
        <v>0</v>
      </c>
      <c r="CW79" s="16" t="b">
        <f t="shared" si="157"/>
        <v>0</v>
      </c>
      <c r="CX79" s="16" t="b">
        <f t="shared" si="158"/>
        <v>0</v>
      </c>
      <c r="CY79" s="16" t="b">
        <f t="shared" si="159"/>
        <v>0</v>
      </c>
      <c r="CZ79" s="16" t="b">
        <f t="shared" si="160"/>
        <v>0</v>
      </c>
      <c r="DA79" s="16" t="b">
        <f t="shared" si="161"/>
        <v>0</v>
      </c>
      <c r="DB79" s="16" t="b">
        <f t="shared" si="162"/>
        <v>0</v>
      </c>
      <c r="DC79" s="16" t="b">
        <f t="shared" si="163"/>
        <v>0</v>
      </c>
      <c r="DD79" s="16" t="b">
        <f t="shared" si="164"/>
        <v>0</v>
      </c>
      <c r="DE79" s="16" t="b">
        <f t="shared" si="165"/>
        <v>0</v>
      </c>
      <c r="DF79" s="16" t="b">
        <f t="shared" si="166"/>
        <v>0</v>
      </c>
      <c r="DG79" s="16" t="b">
        <f t="shared" si="167"/>
        <v>0</v>
      </c>
      <c r="DJ79" s="18"/>
      <c r="DK79" s="18"/>
      <c r="DL79" s="53" t="str">
        <f t="shared" si="118"/>
        <v/>
      </c>
      <c r="DM79" s="53" t="str">
        <f t="shared" si="119"/>
        <v/>
      </c>
      <c r="DN79" s="53" t="str">
        <f t="shared" si="120"/>
        <v/>
      </c>
      <c r="DO79" s="53" t="str">
        <f t="shared" si="121"/>
        <v/>
      </c>
      <c r="DP79" s="53" t="str">
        <f t="shared" si="122"/>
        <v/>
      </c>
      <c r="DQ79" s="53" t="str">
        <f>IF(ISBLANK($D79),"",CHOOSE($D79,Certification!$C$32,Certification!$C$48,Certification!$C$64,Certification!$C$80,Certification!$C$96))</f>
        <v/>
      </c>
      <c r="DR79" s="53" t="str">
        <f>IF(ISBLANK($D79),"",CHOOSE($D79,Certification!$C$33,Certification!$C$49,Certification!$C$65,Certification!$C$81,Certification!$C$97))</f>
        <v/>
      </c>
      <c r="DS79" s="53" t="str">
        <f>IF(ISBLANK($D79),"",CHOOSE($D79,Certification!$C$34,Certification!$C$50,Certification!$C$66,Certification!$C$82,Certification!$C$98))</f>
        <v/>
      </c>
      <c r="DT79" s="53" t="str">
        <f>IF(ISBLANK($D79),"",CHOOSE($D79,Certification!$C$35,Certification!$C$51,Certification!$C$67,Certification!$C$83,Certification!$C$99))</f>
        <v/>
      </c>
      <c r="DU79" s="53" t="str">
        <f>IF(ISBLANK($D79),"",CHOOSE($D79,Certification!$C$36,Certification!$C$52,Certification!$C$68,Certification!$C$84,Certification!$C$100))</f>
        <v/>
      </c>
      <c r="DV79" s="53" t="str">
        <f>IF(ISBLANK($D79),"",CHOOSE($D79,Certification!$C$37,Certification!$C$53,Certification!$C$69,Certification!$C$85,Certification!$C$101))</f>
        <v/>
      </c>
      <c r="DW79" s="169" t="str">
        <f>IF(ISBLANK($D79),"",CHOOSE($D79,Certification!$G$39,Certification!$G$55,Certification!$G$71,Certification!$G$87,Certification!$G$103))</f>
        <v/>
      </c>
      <c r="DX79" s="169" t="str">
        <f>IF(ISBLANK($D79),"",CHOOSE($D79,Certification!$G$40,Certification!$G$56,Certification!$G$72,Certification!$G$88,Certification!$G$104))</f>
        <v/>
      </c>
      <c r="DY79" s="169" t="str">
        <f>IF(ISBLANK($D79),"",CHOOSE($D79,Certification!$G$41,Certification!$G$57,Certification!$G$73,Certification!$G$89,Certification!$G$105))</f>
        <v/>
      </c>
      <c r="DZ79" s="53" t="str">
        <f>IF(ISBLANK($D79),"",CHOOSE($D79,IF(ISBLANK(Certification!$C$43),"",Certification!$C$43),IF(ISBLANK(Certification!$C$59),"",Certification!$C$59),IF(ISBLANK(Certification!$C$75),"",Certification!$C$75),IF(ISBLANK(Certification!$C$91),"",Certification!$C$91),IF(ISBLANK(Certification!$C$107),"",Certification!$C$107)))</f>
        <v/>
      </c>
      <c r="EA79" s="53" t="str">
        <f>IF(ISBLANK($D79),"",CHOOSE($D79,IF(ISBLANK(Certification!$C$45),"",Certification!$C$45),IF(ISBLANK(Certification!$C$61),"",Certification!$C$61),IF(ISBLANK(Certification!$C$77),"",Certification!$C$77),IF(ISBLANK(Certification!$C$93),"",Certification!$C$93),IF(ISBLANK(Certification!$C$109),"",Certification!$C$109)))</f>
        <v/>
      </c>
      <c r="EC79" s="19" t="s">
        <v>8</v>
      </c>
    </row>
    <row r="80" spans="1:133" s="17" customFormat="1" ht="25.5" x14ac:dyDescent="0.2">
      <c r="A80" s="48">
        <v>70</v>
      </c>
      <c r="B80" s="49" t="str">
        <f t="shared" si="99"/>
        <v/>
      </c>
      <c r="C80" s="186"/>
      <c r="D80" s="26"/>
      <c r="E80" s="189"/>
      <c r="F80" s="189"/>
      <c r="G80" s="189"/>
      <c r="H80" s="189"/>
      <c r="I80" s="189"/>
      <c r="J80" s="27"/>
      <c r="K80" s="27"/>
      <c r="L80" s="27"/>
      <c r="M80" s="27"/>
      <c r="N80" s="43"/>
      <c r="O80" s="27"/>
      <c r="P80" s="43"/>
      <c r="Q80" s="27"/>
      <c r="R80" s="27"/>
      <c r="S80" s="27"/>
      <c r="T80" s="26"/>
      <c r="U80" s="26"/>
      <c r="V80" s="27"/>
      <c r="W80" s="26"/>
      <c r="X80" s="26"/>
      <c r="Y80" s="26"/>
      <c r="Z80" s="26"/>
      <c r="AA80" s="26"/>
      <c r="AB80" s="26"/>
      <c r="AC80" s="26"/>
      <c r="AD80" s="26"/>
      <c r="AE80" s="26"/>
      <c r="AF80" s="26"/>
      <c r="AG80" s="26"/>
      <c r="AH80" s="26"/>
      <c r="AI80" s="26"/>
      <c r="AJ80" s="26"/>
      <c r="AK80" s="26"/>
      <c r="AL80" s="26"/>
      <c r="AM80" s="26"/>
      <c r="AN80" s="26"/>
      <c r="AO80" s="26"/>
      <c r="AP80" s="26"/>
      <c r="AQ80" s="175"/>
      <c r="AR80" s="206"/>
      <c r="AS80" s="180"/>
      <c r="AT80" s="15" t="str">
        <f t="shared" si="100"/>
        <v/>
      </c>
      <c r="AU80" s="15" t="str">
        <f t="shared" si="101"/>
        <v/>
      </c>
      <c r="AV80" s="15" t="str">
        <f t="shared" si="102"/>
        <v/>
      </c>
      <c r="AW80" s="15" t="str">
        <f t="shared" si="103"/>
        <v/>
      </c>
      <c r="AX80" s="15" t="str">
        <f t="shared" si="123"/>
        <v/>
      </c>
      <c r="AY80" s="15" t="str">
        <f t="shared" si="123"/>
        <v/>
      </c>
      <c r="AZ80" s="15" t="str">
        <f t="shared" si="124"/>
        <v/>
      </c>
      <c r="BA80" s="15" t="str">
        <f t="shared" si="98"/>
        <v/>
      </c>
      <c r="BB80" s="15" t="str">
        <f t="shared" si="98"/>
        <v/>
      </c>
      <c r="BC80" s="15" t="str">
        <f t="shared" si="104"/>
        <v/>
      </c>
      <c r="BD80" s="15" t="str">
        <f t="shared" si="105"/>
        <v/>
      </c>
      <c r="BE80" s="15" t="str">
        <f t="shared" si="106"/>
        <v/>
      </c>
      <c r="BF80" s="15" t="str">
        <f t="shared" si="107"/>
        <v/>
      </c>
      <c r="BG80" s="15" t="str">
        <f t="shared" si="108"/>
        <v/>
      </c>
      <c r="BH80" s="15" t="str">
        <f t="shared" si="125"/>
        <v/>
      </c>
      <c r="BI80" s="15" t="str">
        <f t="shared" si="126"/>
        <v/>
      </c>
      <c r="BJ80" s="15" t="str">
        <f t="shared" si="127"/>
        <v/>
      </c>
      <c r="BK80" s="15" t="str">
        <f t="shared" si="109"/>
        <v/>
      </c>
      <c r="BL80" s="15" t="str">
        <f t="shared" si="110"/>
        <v/>
      </c>
      <c r="BM80" s="15" t="str">
        <f t="shared" si="128"/>
        <v/>
      </c>
      <c r="BN80" s="15" t="str">
        <f t="shared" si="111"/>
        <v/>
      </c>
      <c r="BO80" s="15" t="str">
        <f t="shared" si="129"/>
        <v/>
      </c>
      <c r="BP80" s="15" t="str">
        <f t="shared" si="130"/>
        <v/>
      </c>
      <c r="BQ80" s="15" t="str">
        <f t="shared" si="112"/>
        <v/>
      </c>
      <c r="BR80" s="15" t="str">
        <f t="shared" si="131"/>
        <v/>
      </c>
      <c r="BS80" s="15" t="str">
        <f t="shared" si="132"/>
        <v/>
      </c>
      <c r="BT80" s="15" t="str">
        <f t="shared" si="113"/>
        <v/>
      </c>
      <c r="BU80" s="15" t="str">
        <f t="shared" si="133"/>
        <v/>
      </c>
      <c r="BV80" s="15" t="str">
        <f t="shared" si="134"/>
        <v/>
      </c>
      <c r="BW80" s="15" t="str">
        <f t="shared" si="114"/>
        <v/>
      </c>
      <c r="BX80" s="15" t="str">
        <f t="shared" si="135"/>
        <v/>
      </c>
      <c r="BY80" s="15" t="str">
        <f t="shared" si="136"/>
        <v/>
      </c>
      <c r="BZ80" s="15" t="str">
        <f t="shared" si="115"/>
        <v/>
      </c>
      <c r="CA80" s="15" t="str">
        <f t="shared" si="137"/>
        <v/>
      </c>
      <c r="CB80" s="15" t="str">
        <f t="shared" si="138"/>
        <v/>
      </c>
      <c r="CC80" s="15" t="str">
        <f t="shared" si="116"/>
        <v/>
      </c>
      <c r="CD80" s="15" t="str">
        <f t="shared" si="139"/>
        <v/>
      </c>
      <c r="CE80" s="15" t="str">
        <f t="shared" si="140"/>
        <v/>
      </c>
      <c r="CF80" s="15" t="str">
        <f t="shared" si="117"/>
        <v/>
      </c>
      <c r="CG80" s="15" t="str">
        <f t="shared" si="141"/>
        <v/>
      </c>
      <c r="CH80" s="15" t="str">
        <f t="shared" si="142"/>
        <v/>
      </c>
      <c r="CI80" s="15" t="str">
        <f t="shared" si="143"/>
        <v/>
      </c>
      <c r="CJ80" s="16" t="b">
        <f t="shared" si="144"/>
        <v>0</v>
      </c>
      <c r="CK80" s="16" t="b">
        <f t="shared" si="145"/>
        <v>0</v>
      </c>
      <c r="CL80" s="16" t="b">
        <f t="shared" si="146"/>
        <v>0</v>
      </c>
      <c r="CM80" s="16" t="b">
        <f t="shared" si="147"/>
        <v>0</v>
      </c>
      <c r="CN80" s="16" t="b">
        <f t="shared" si="148"/>
        <v>0</v>
      </c>
      <c r="CO80" s="16" t="b">
        <f t="shared" si="149"/>
        <v>0</v>
      </c>
      <c r="CP80" s="16" t="b">
        <f t="shared" si="150"/>
        <v>0</v>
      </c>
      <c r="CQ80" s="16" t="b">
        <f t="shared" si="151"/>
        <v>0</v>
      </c>
      <c r="CR80" s="16" t="b">
        <f t="shared" si="152"/>
        <v>0</v>
      </c>
      <c r="CS80" s="16" t="b">
        <f t="shared" si="153"/>
        <v>0</v>
      </c>
      <c r="CT80" s="16" t="b">
        <f t="shared" si="154"/>
        <v>0</v>
      </c>
      <c r="CU80" s="16" t="b">
        <f t="shared" si="155"/>
        <v>0</v>
      </c>
      <c r="CV80" s="16" t="b">
        <f t="shared" si="156"/>
        <v>0</v>
      </c>
      <c r="CW80" s="16" t="b">
        <f t="shared" si="157"/>
        <v>0</v>
      </c>
      <c r="CX80" s="16" t="b">
        <f t="shared" si="158"/>
        <v>0</v>
      </c>
      <c r="CY80" s="16" t="b">
        <f t="shared" si="159"/>
        <v>0</v>
      </c>
      <c r="CZ80" s="16" t="b">
        <f t="shared" si="160"/>
        <v>0</v>
      </c>
      <c r="DA80" s="16" t="b">
        <f t="shared" si="161"/>
        <v>0</v>
      </c>
      <c r="DB80" s="16" t="b">
        <f t="shared" si="162"/>
        <v>0</v>
      </c>
      <c r="DC80" s="16" t="b">
        <f t="shared" si="163"/>
        <v>0</v>
      </c>
      <c r="DD80" s="16" t="b">
        <f t="shared" si="164"/>
        <v>0</v>
      </c>
      <c r="DE80" s="16" t="b">
        <f t="shared" si="165"/>
        <v>0</v>
      </c>
      <c r="DF80" s="16" t="b">
        <f t="shared" si="166"/>
        <v>0</v>
      </c>
      <c r="DG80" s="16" t="b">
        <f t="shared" si="167"/>
        <v>0</v>
      </c>
      <c r="DJ80" s="18"/>
      <c r="DK80" s="18"/>
      <c r="DL80" s="53" t="str">
        <f t="shared" si="118"/>
        <v/>
      </c>
      <c r="DM80" s="53" t="str">
        <f t="shared" si="119"/>
        <v/>
      </c>
      <c r="DN80" s="53" t="str">
        <f t="shared" si="120"/>
        <v/>
      </c>
      <c r="DO80" s="53" t="str">
        <f t="shared" si="121"/>
        <v/>
      </c>
      <c r="DP80" s="53" t="str">
        <f t="shared" si="122"/>
        <v/>
      </c>
      <c r="DQ80" s="53" t="str">
        <f>IF(ISBLANK($D80),"",CHOOSE($D80,Certification!$C$32,Certification!$C$48,Certification!$C$64,Certification!$C$80,Certification!$C$96))</f>
        <v/>
      </c>
      <c r="DR80" s="53" t="str">
        <f>IF(ISBLANK($D80),"",CHOOSE($D80,Certification!$C$33,Certification!$C$49,Certification!$C$65,Certification!$C$81,Certification!$C$97))</f>
        <v/>
      </c>
      <c r="DS80" s="53" t="str">
        <f>IF(ISBLANK($D80),"",CHOOSE($D80,Certification!$C$34,Certification!$C$50,Certification!$C$66,Certification!$C$82,Certification!$C$98))</f>
        <v/>
      </c>
      <c r="DT80" s="53" t="str">
        <f>IF(ISBLANK($D80),"",CHOOSE($D80,Certification!$C$35,Certification!$C$51,Certification!$C$67,Certification!$C$83,Certification!$C$99))</f>
        <v/>
      </c>
      <c r="DU80" s="53" t="str">
        <f>IF(ISBLANK($D80),"",CHOOSE($D80,Certification!$C$36,Certification!$C$52,Certification!$C$68,Certification!$C$84,Certification!$C$100))</f>
        <v/>
      </c>
      <c r="DV80" s="53" t="str">
        <f>IF(ISBLANK($D80),"",CHOOSE($D80,Certification!$C$37,Certification!$C$53,Certification!$C$69,Certification!$C$85,Certification!$C$101))</f>
        <v/>
      </c>
      <c r="DW80" s="169" t="str">
        <f>IF(ISBLANK($D80),"",CHOOSE($D80,Certification!$G$39,Certification!$G$55,Certification!$G$71,Certification!$G$87,Certification!$G$103))</f>
        <v/>
      </c>
      <c r="DX80" s="169" t="str">
        <f>IF(ISBLANK($D80),"",CHOOSE($D80,Certification!$G$40,Certification!$G$56,Certification!$G$72,Certification!$G$88,Certification!$G$104))</f>
        <v/>
      </c>
      <c r="DY80" s="169" t="str">
        <f>IF(ISBLANK($D80),"",CHOOSE($D80,Certification!$G$41,Certification!$G$57,Certification!$G$73,Certification!$G$89,Certification!$G$105))</f>
        <v/>
      </c>
      <c r="DZ80" s="53" t="str">
        <f>IF(ISBLANK($D80),"",CHOOSE($D80,IF(ISBLANK(Certification!$C$43),"",Certification!$C$43),IF(ISBLANK(Certification!$C$59),"",Certification!$C$59),IF(ISBLANK(Certification!$C$75),"",Certification!$C$75),IF(ISBLANK(Certification!$C$91),"",Certification!$C$91),IF(ISBLANK(Certification!$C$107),"",Certification!$C$107)))</f>
        <v/>
      </c>
      <c r="EA80" s="53" t="str">
        <f>IF(ISBLANK($D80),"",CHOOSE($D80,IF(ISBLANK(Certification!$C$45),"",Certification!$C$45),IF(ISBLANK(Certification!$C$61),"",Certification!$C$61),IF(ISBLANK(Certification!$C$77),"",Certification!$C$77),IF(ISBLANK(Certification!$C$93),"",Certification!$C$93),IF(ISBLANK(Certification!$C$109),"",Certification!$C$109)))</f>
        <v/>
      </c>
      <c r="EC80" s="19" t="s">
        <v>8</v>
      </c>
    </row>
    <row r="81" spans="1:133" s="17" customFormat="1" ht="25.5" x14ac:dyDescent="0.2">
      <c r="A81" s="48">
        <v>71</v>
      </c>
      <c r="B81" s="49" t="str">
        <f t="shared" si="99"/>
        <v/>
      </c>
      <c r="C81" s="186"/>
      <c r="D81" s="26"/>
      <c r="E81" s="189"/>
      <c r="F81" s="189"/>
      <c r="G81" s="189"/>
      <c r="H81" s="189"/>
      <c r="I81" s="189"/>
      <c r="J81" s="27"/>
      <c r="K81" s="27"/>
      <c r="L81" s="27"/>
      <c r="M81" s="27"/>
      <c r="N81" s="43"/>
      <c r="O81" s="27"/>
      <c r="P81" s="43"/>
      <c r="Q81" s="27"/>
      <c r="R81" s="27"/>
      <c r="S81" s="27"/>
      <c r="T81" s="26"/>
      <c r="U81" s="26"/>
      <c r="V81" s="27"/>
      <c r="W81" s="26"/>
      <c r="X81" s="26"/>
      <c r="Y81" s="26"/>
      <c r="Z81" s="26"/>
      <c r="AA81" s="26"/>
      <c r="AB81" s="26"/>
      <c r="AC81" s="26"/>
      <c r="AD81" s="26"/>
      <c r="AE81" s="26"/>
      <c r="AF81" s="26"/>
      <c r="AG81" s="26"/>
      <c r="AH81" s="26"/>
      <c r="AI81" s="26"/>
      <c r="AJ81" s="26"/>
      <c r="AK81" s="26"/>
      <c r="AL81" s="26"/>
      <c r="AM81" s="26"/>
      <c r="AN81" s="26"/>
      <c r="AO81" s="26"/>
      <c r="AP81" s="26"/>
      <c r="AQ81" s="175"/>
      <c r="AR81" s="206"/>
      <c r="AS81" s="180"/>
      <c r="AT81" s="15" t="str">
        <f t="shared" si="100"/>
        <v/>
      </c>
      <c r="AU81" s="15" t="str">
        <f t="shared" si="101"/>
        <v/>
      </c>
      <c r="AV81" s="15" t="str">
        <f t="shared" si="102"/>
        <v/>
      </c>
      <c r="AW81" s="15" t="str">
        <f t="shared" si="103"/>
        <v/>
      </c>
      <c r="AX81" s="15" t="str">
        <f t="shared" si="123"/>
        <v/>
      </c>
      <c r="AY81" s="15" t="str">
        <f t="shared" si="123"/>
        <v/>
      </c>
      <c r="AZ81" s="15" t="str">
        <f t="shared" si="124"/>
        <v/>
      </c>
      <c r="BA81" s="15" t="str">
        <f t="shared" si="98"/>
        <v/>
      </c>
      <c r="BB81" s="15" t="str">
        <f t="shared" si="98"/>
        <v/>
      </c>
      <c r="BC81" s="15" t="str">
        <f t="shared" si="104"/>
        <v/>
      </c>
      <c r="BD81" s="15" t="str">
        <f t="shared" si="105"/>
        <v/>
      </c>
      <c r="BE81" s="15" t="str">
        <f t="shared" si="106"/>
        <v/>
      </c>
      <c r="BF81" s="15" t="str">
        <f t="shared" si="107"/>
        <v/>
      </c>
      <c r="BG81" s="15" t="str">
        <f t="shared" si="108"/>
        <v/>
      </c>
      <c r="BH81" s="15" t="str">
        <f t="shared" si="125"/>
        <v/>
      </c>
      <c r="BI81" s="15" t="str">
        <f t="shared" si="126"/>
        <v/>
      </c>
      <c r="BJ81" s="15" t="str">
        <f t="shared" si="127"/>
        <v/>
      </c>
      <c r="BK81" s="15" t="str">
        <f t="shared" si="109"/>
        <v/>
      </c>
      <c r="BL81" s="15" t="str">
        <f t="shared" si="110"/>
        <v/>
      </c>
      <c r="BM81" s="15" t="str">
        <f t="shared" si="128"/>
        <v/>
      </c>
      <c r="BN81" s="15" t="str">
        <f t="shared" si="111"/>
        <v/>
      </c>
      <c r="BO81" s="15" t="str">
        <f t="shared" si="129"/>
        <v/>
      </c>
      <c r="BP81" s="15" t="str">
        <f t="shared" si="130"/>
        <v/>
      </c>
      <c r="BQ81" s="15" t="str">
        <f t="shared" si="112"/>
        <v/>
      </c>
      <c r="BR81" s="15" t="str">
        <f t="shared" si="131"/>
        <v/>
      </c>
      <c r="BS81" s="15" t="str">
        <f t="shared" si="132"/>
        <v/>
      </c>
      <c r="BT81" s="15" t="str">
        <f t="shared" si="113"/>
        <v/>
      </c>
      <c r="BU81" s="15" t="str">
        <f t="shared" si="133"/>
        <v/>
      </c>
      <c r="BV81" s="15" t="str">
        <f t="shared" si="134"/>
        <v/>
      </c>
      <c r="BW81" s="15" t="str">
        <f t="shared" si="114"/>
        <v/>
      </c>
      <c r="BX81" s="15" t="str">
        <f t="shared" si="135"/>
        <v/>
      </c>
      <c r="BY81" s="15" t="str">
        <f t="shared" si="136"/>
        <v/>
      </c>
      <c r="BZ81" s="15" t="str">
        <f t="shared" si="115"/>
        <v/>
      </c>
      <c r="CA81" s="15" t="str">
        <f t="shared" si="137"/>
        <v/>
      </c>
      <c r="CB81" s="15" t="str">
        <f t="shared" si="138"/>
        <v/>
      </c>
      <c r="CC81" s="15" t="str">
        <f t="shared" si="116"/>
        <v/>
      </c>
      <c r="CD81" s="15" t="str">
        <f t="shared" si="139"/>
        <v/>
      </c>
      <c r="CE81" s="15" t="str">
        <f t="shared" si="140"/>
        <v/>
      </c>
      <c r="CF81" s="15" t="str">
        <f t="shared" si="117"/>
        <v/>
      </c>
      <c r="CG81" s="15" t="str">
        <f t="shared" si="141"/>
        <v/>
      </c>
      <c r="CH81" s="15" t="str">
        <f t="shared" si="142"/>
        <v/>
      </c>
      <c r="CI81" s="15" t="str">
        <f t="shared" si="143"/>
        <v/>
      </c>
      <c r="CJ81" s="16" t="b">
        <f t="shared" si="144"/>
        <v>0</v>
      </c>
      <c r="CK81" s="16" t="b">
        <f t="shared" si="145"/>
        <v>0</v>
      </c>
      <c r="CL81" s="16" t="b">
        <f t="shared" si="146"/>
        <v>0</v>
      </c>
      <c r="CM81" s="16" t="b">
        <f t="shared" si="147"/>
        <v>0</v>
      </c>
      <c r="CN81" s="16" t="b">
        <f t="shared" si="148"/>
        <v>0</v>
      </c>
      <c r="CO81" s="16" t="b">
        <f t="shared" si="149"/>
        <v>0</v>
      </c>
      <c r="CP81" s="16" t="b">
        <f t="shared" si="150"/>
        <v>0</v>
      </c>
      <c r="CQ81" s="16" t="b">
        <f t="shared" si="151"/>
        <v>0</v>
      </c>
      <c r="CR81" s="16" t="b">
        <f t="shared" si="152"/>
        <v>0</v>
      </c>
      <c r="CS81" s="16" t="b">
        <f t="shared" si="153"/>
        <v>0</v>
      </c>
      <c r="CT81" s="16" t="b">
        <f t="shared" si="154"/>
        <v>0</v>
      </c>
      <c r="CU81" s="16" t="b">
        <f t="shared" si="155"/>
        <v>0</v>
      </c>
      <c r="CV81" s="16" t="b">
        <f t="shared" si="156"/>
        <v>0</v>
      </c>
      <c r="CW81" s="16" t="b">
        <f t="shared" si="157"/>
        <v>0</v>
      </c>
      <c r="CX81" s="16" t="b">
        <f t="shared" si="158"/>
        <v>0</v>
      </c>
      <c r="CY81" s="16" t="b">
        <f t="shared" si="159"/>
        <v>0</v>
      </c>
      <c r="CZ81" s="16" t="b">
        <f t="shared" si="160"/>
        <v>0</v>
      </c>
      <c r="DA81" s="16" t="b">
        <f t="shared" si="161"/>
        <v>0</v>
      </c>
      <c r="DB81" s="16" t="b">
        <f t="shared" si="162"/>
        <v>0</v>
      </c>
      <c r="DC81" s="16" t="b">
        <f t="shared" si="163"/>
        <v>0</v>
      </c>
      <c r="DD81" s="16" t="b">
        <f t="shared" si="164"/>
        <v>0</v>
      </c>
      <c r="DE81" s="16" t="b">
        <f t="shared" si="165"/>
        <v>0</v>
      </c>
      <c r="DF81" s="16" t="b">
        <f t="shared" si="166"/>
        <v>0</v>
      </c>
      <c r="DG81" s="16" t="b">
        <f t="shared" si="167"/>
        <v>0</v>
      </c>
      <c r="DJ81" s="18"/>
      <c r="DK81" s="18"/>
      <c r="DL81" s="53" t="str">
        <f t="shared" si="118"/>
        <v/>
      </c>
      <c r="DM81" s="53" t="str">
        <f t="shared" si="119"/>
        <v/>
      </c>
      <c r="DN81" s="53" t="str">
        <f t="shared" si="120"/>
        <v/>
      </c>
      <c r="DO81" s="53" t="str">
        <f t="shared" si="121"/>
        <v/>
      </c>
      <c r="DP81" s="53" t="str">
        <f t="shared" si="122"/>
        <v/>
      </c>
      <c r="DQ81" s="53" t="str">
        <f>IF(ISBLANK($D81),"",CHOOSE($D81,Certification!$C$32,Certification!$C$48,Certification!$C$64,Certification!$C$80,Certification!$C$96))</f>
        <v/>
      </c>
      <c r="DR81" s="53" t="str">
        <f>IF(ISBLANK($D81),"",CHOOSE($D81,Certification!$C$33,Certification!$C$49,Certification!$C$65,Certification!$C$81,Certification!$C$97))</f>
        <v/>
      </c>
      <c r="DS81" s="53" t="str">
        <f>IF(ISBLANK($D81),"",CHOOSE($D81,Certification!$C$34,Certification!$C$50,Certification!$C$66,Certification!$C$82,Certification!$C$98))</f>
        <v/>
      </c>
      <c r="DT81" s="53" t="str">
        <f>IF(ISBLANK($D81),"",CHOOSE($D81,Certification!$C$35,Certification!$C$51,Certification!$C$67,Certification!$C$83,Certification!$C$99))</f>
        <v/>
      </c>
      <c r="DU81" s="53" t="str">
        <f>IF(ISBLANK($D81),"",CHOOSE($D81,Certification!$C$36,Certification!$C$52,Certification!$C$68,Certification!$C$84,Certification!$C$100))</f>
        <v/>
      </c>
      <c r="DV81" s="53" t="str">
        <f>IF(ISBLANK($D81),"",CHOOSE($D81,Certification!$C$37,Certification!$C$53,Certification!$C$69,Certification!$C$85,Certification!$C$101))</f>
        <v/>
      </c>
      <c r="DW81" s="169" t="str">
        <f>IF(ISBLANK($D81),"",CHOOSE($D81,Certification!$G$39,Certification!$G$55,Certification!$G$71,Certification!$G$87,Certification!$G$103))</f>
        <v/>
      </c>
      <c r="DX81" s="169" t="str">
        <f>IF(ISBLANK($D81),"",CHOOSE($D81,Certification!$G$40,Certification!$G$56,Certification!$G$72,Certification!$G$88,Certification!$G$104))</f>
        <v/>
      </c>
      <c r="DY81" s="169" t="str">
        <f>IF(ISBLANK($D81),"",CHOOSE($D81,Certification!$G$41,Certification!$G$57,Certification!$G$73,Certification!$G$89,Certification!$G$105))</f>
        <v/>
      </c>
      <c r="DZ81" s="53" t="str">
        <f>IF(ISBLANK($D81),"",CHOOSE($D81,IF(ISBLANK(Certification!$C$43),"",Certification!$C$43),IF(ISBLANK(Certification!$C$59),"",Certification!$C$59),IF(ISBLANK(Certification!$C$75),"",Certification!$C$75),IF(ISBLANK(Certification!$C$91),"",Certification!$C$91),IF(ISBLANK(Certification!$C$107),"",Certification!$C$107)))</f>
        <v/>
      </c>
      <c r="EA81" s="53" t="str">
        <f>IF(ISBLANK($D81),"",CHOOSE($D81,IF(ISBLANK(Certification!$C$45),"",Certification!$C$45),IF(ISBLANK(Certification!$C$61),"",Certification!$C$61),IF(ISBLANK(Certification!$C$77),"",Certification!$C$77),IF(ISBLANK(Certification!$C$93),"",Certification!$C$93),IF(ISBLANK(Certification!$C$109),"",Certification!$C$109)))</f>
        <v/>
      </c>
      <c r="EC81" s="19" t="s">
        <v>8</v>
      </c>
    </row>
    <row r="82" spans="1:133" s="17" customFormat="1" ht="25.5" x14ac:dyDescent="0.2">
      <c r="A82" s="48">
        <v>72</v>
      </c>
      <c r="B82" s="49" t="str">
        <f t="shared" si="99"/>
        <v/>
      </c>
      <c r="C82" s="186"/>
      <c r="D82" s="26"/>
      <c r="E82" s="189"/>
      <c r="F82" s="189"/>
      <c r="G82" s="189"/>
      <c r="H82" s="189"/>
      <c r="I82" s="189"/>
      <c r="J82" s="27"/>
      <c r="K82" s="27"/>
      <c r="L82" s="27"/>
      <c r="M82" s="27"/>
      <c r="N82" s="43"/>
      <c r="O82" s="27"/>
      <c r="P82" s="43"/>
      <c r="Q82" s="27"/>
      <c r="R82" s="27"/>
      <c r="S82" s="27"/>
      <c r="T82" s="26"/>
      <c r="U82" s="26"/>
      <c r="V82" s="27"/>
      <c r="W82" s="26"/>
      <c r="X82" s="26"/>
      <c r="Y82" s="26"/>
      <c r="Z82" s="26"/>
      <c r="AA82" s="26"/>
      <c r="AB82" s="26"/>
      <c r="AC82" s="26"/>
      <c r="AD82" s="26"/>
      <c r="AE82" s="26"/>
      <c r="AF82" s="26"/>
      <c r="AG82" s="26"/>
      <c r="AH82" s="26"/>
      <c r="AI82" s="26"/>
      <c r="AJ82" s="26"/>
      <c r="AK82" s="26"/>
      <c r="AL82" s="26"/>
      <c r="AM82" s="26"/>
      <c r="AN82" s="26"/>
      <c r="AO82" s="26"/>
      <c r="AP82" s="26"/>
      <c r="AQ82" s="175"/>
      <c r="AR82" s="206"/>
      <c r="AS82" s="180"/>
      <c r="AT82" s="15" t="str">
        <f t="shared" si="100"/>
        <v/>
      </c>
      <c r="AU82" s="15" t="str">
        <f t="shared" si="101"/>
        <v/>
      </c>
      <c r="AV82" s="15" t="str">
        <f t="shared" si="102"/>
        <v/>
      </c>
      <c r="AW82" s="15" t="str">
        <f t="shared" si="103"/>
        <v/>
      </c>
      <c r="AX82" s="15" t="str">
        <f t="shared" si="123"/>
        <v/>
      </c>
      <c r="AY82" s="15" t="str">
        <f t="shared" si="123"/>
        <v/>
      </c>
      <c r="AZ82" s="15" t="str">
        <f t="shared" si="124"/>
        <v/>
      </c>
      <c r="BA82" s="15" t="str">
        <f t="shared" si="98"/>
        <v/>
      </c>
      <c r="BB82" s="15" t="str">
        <f t="shared" si="98"/>
        <v/>
      </c>
      <c r="BC82" s="15" t="str">
        <f t="shared" si="104"/>
        <v/>
      </c>
      <c r="BD82" s="15" t="str">
        <f t="shared" si="105"/>
        <v/>
      </c>
      <c r="BE82" s="15" t="str">
        <f t="shared" si="106"/>
        <v/>
      </c>
      <c r="BF82" s="15" t="str">
        <f t="shared" si="107"/>
        <v/>
      </c>
      <c r="BG82" s="15" t="str">
        <f t="shared" si="108"/>
        <v/>
      </c>
      <c r="BH82" s="15" t="str">
        <f t="shared" si="125"/>
        <v/>
      </c>
      <c r="BI82" s="15" t="str">
        <f t="shared" si="126"/>
        <v/>
      </c>
      <c r="BJ82" s="15" t="str">
        <f t="shared" si="127"/>
        <v/>
      </c>
      <c r="BK82" s="15" t="str">
        <f t="shared" si="109"/>
        <v/>
      </c>
      <c r="BL82" s="15" t="str">
        <f t="shared" si="110"/>
        <v/>
      </c>
      <c r="BM82" s="15" t="str">
        <f t="shared" si="128"/>
        <v/>
      </c>
      <c r="BN82" s="15" t="str">
        <f t="shared" si="111"/>
        <v/>
      </c>
      <c r="BO82" s="15" t="str">
        <f t="shared" si="129"/>
        <v/>
      </c>
      <c r="BP82" s="15" t="str">
        <f t="shared" si="130"/>
        <v/>
      </c>
      <c r="BQ82" s="15" t="str">
        <f t="shared" si="112"/>
        <v/>
      </c>
      <c r="BR82" s="15" t="str">
        <f t="shared" si="131"/>
        <v/>
      </c>
      <c r="BS82" s="15" t="str">
        <f t="shared" si="132"/>
        <v/>
      </c>
      <c r="BT82" s="15" t="str">
        <f t="shared" si="113"/>
        <v/>
      </c>
      <c r="BU82" s="15" t="str">
        <f t="shared" si="133"/>
        <v/>
      </c>
      <c r="BV82" s="15" t="str">
        <f t="shared" si="134"/>
        <v/>
      </c>
      <c r="BW82" s="15" t="str">
        <f t="shared" si="114"/>
        <v/>
      </c>
      <c r="BX82" s="15" t="str">
        <f t="shared" si="135"/>
        <v/>
      </c>
      <c r="BY82" s="15" t="str">
        <f t="shared" si="136"/>
        <v/>
      </c>
      <c r="BZ82" s="15" t="str">
        <f t="shared" si="115"/>
        <v/>
      </c>
      <c r="CA82" s="15" t="str">
        <f t="shared" si="137"/>
        <v/>
      </c>
      <c r="CB82" s="15" t="str">
        <f t="shared" si="138"/>
        <v/>
      </c>
      <c r="CC82" s="15" t="str">
        <f t="shared" si="116"/>
        <v/>
      </c>
      <c r="CD82" s="15" t="str">
        <f t="shared" si="139"/>
        <v/>
      </c>
      <c r="CE82" s="15" t="str">
        <f t="shared" si="140"/>
        <v/>
      </c>
      <c r="CF82" s="15" t="str">
        <f t="shared" si="117"/>
        <v/>
      </c>
      <c r="CG82" s="15" t="str">
        <f t="shared" si="141"/>
        <v/>
      </c>
      <c r="CH82" s="15" t="str">
        <f t="shared" si="142"/>
        <v/>
      </c>
      <c r="CI82" s="15" t="str">
        <f t="shared" si="143"/>
        <v/>
      </c>
      <c r="CJ82" s="16" t="b">
        <f t="shared" si="144"/>
        <v>0</v>
      </c>
      <c r="CK82" s="16" t="b">
        <f t="shared" si="145"/>
        <v>0</v>
      </c>
      <c r="CL82" s="16" t="b">
        <f t="shared" si="146"/>
        <v>0</v>
      </c>
      <c r="CM82" s="16" t="b">
        <f t="shared" si="147"/>
        <v>0</v>
      </c>
      <c r="CN82" s="16" t="b">
        <f t="shared" si="148"/>
        <v>0</v>
      </c>
      <c r="CO82" s="16" t="b">
        <f t="shared" si="149"/>
        <v>0</v>
      </c>
      <c r="CP82" s="16" t="b">
        <f t="shared" si="150"/>
        <v>0</v>
      </c>
      <c r="CQ82" s="16" t="b">
        <f t="shared" si="151"/>
        <v>0</v>
      </c>
      <c r="CR82" s="16" t="b">
        <f t="shared" si="152"/>
        <v>0</v>
      </c>
      <c r="CS82" s="16" t="b">
        <f t="shared" si="153"/>
        <v>0</v>
      </c>
      <c r="CT82" s="16" t="b">
        <f t="shared" si="154"/>
        <v>0</v>
      </c>
      <c r="CU82" s="16" t="b">
        <f t="shared" si="155"/>
        <v>0</v>
      </c>
      <c r="CV82" s="16" t="b">
        <f t="shared" si="156"/>
        <v>0</v>
      </c>
      <c r="CW82" s="16" t="b">
        <f t="shared" si="157"/>
        <v>0</v>
      </c>
      <c r="CX82" s="16" t="b">
        <f t="shared" si="158"/>
        <v>0</v>
      </c>
      <c r="CY82" s="16" t="b">
        <f t="shared" si="159"/>
        <v>0</v>
      </c>
      <c r="CZ82" s="16" t="b">
        <f t="shared" si="160"/>
        <v>0</v>
      </c>
      <c r="DA82" s="16" t="b">
        <f t="shared" si="161"/>
        <v>0</v>
      </c>
      <c r="DB82" s="16" t="b">
        <f t="shared" si="162"/>
        <v>0</v>
      </c>
      <c r="DC82" s="16" t="b">
        <f t="shared" si="163"/>
        <v>0</v>
      </c>
      <c r="DD82" s="16" t="b">
        <f t="shared" si="164"/>
        <v>0</v>
      </c>
      <c r="DE82" s="16" t="b">
        <f t="shared" si="165"/>
        <v>0</v>
      </c>
      <c r="DF82" s="16" t="b">
        <f t="shared" si="166"/>
        <v>0</v>
      </c>
      <c r="DG82" s="16" t="b">
        <f t="shared" si="167"/>
        <v>0</v>
      </c>
      <c r="DJ82" s="18"/>
      <c r="DK82" s="18"/>
      <c r="DL82" s="53" t="str">
        <f t="shared" si="118"/>
        <v/>
      </c>
      <c r="DM82" s="53" t="str">
        <f t="shared" si="119"/>
        <v/>
      </c>
      <c r="DN82" s="53" t="str">
        <f t="shared" si="120"/>
        <v/>
      </c>
      <c r="DO82" s="53" t="str">
        <f t="shared" si="121"/>
        <v/>
      </c>
      <c r="DP82" s="53" t="str">
        <f t="shared" si="122"/>
        <v/>
      </c>
      <c r="DQ82" s="53" t="str">
        <f>IF(ISBLANK($D82),"",CHOOSE($D82,Certification!$C$32,Certification!$C$48,Certification!$C$64,Certification!$C$80,Certification!$C$96))</f>
        <v/>
      </c>
      <c r="DR82" s="53" t="str">
        <f>IF(ISBLANK($D82),"",CHOOSE($D82,Certification!$C$33,Certification!$C$49,Certification!$C$65,Certification!$C$81,Certification!$C$97))</f>
        <v/>
      </c>
      <c r="DS82" s="53" t="str">
        <f>IF(ISBLANK($D82),"",CHOOSE($D82,Certification!$C$34,Certification!$C$50,Certification!$C$66,Certification!$C$82,Certification!$C$98))</f>
        <v/>
      </c>
      <c r="DT82" s="53" t="str">
        <f>IF(ISBLANK($D82),"",CHOOSE($D82,Certification!$C$35,Certification!$C$51,Certification!$C$67,Certification!$C$83,Certification!$C$99))</f>
        <v/>
      </c>
      <c r="DU82" s="53" t="str">
        <f>IF(ISBLANK($D82),"",CHOOSE($D82,Certification!$C$36,Certification!$C$52,Certification!$C$68,Certification!$C$84,Certification!$C$100))</f>
        <v/>
      </c>
      <c r="DV82" s="53" t="str">
        <f>IF(ISBLANK($D82),"",CHOOSE($D82,Certification!$C$37,Certification!$C$53,Certification!$C$69,Certification!$C$85,Certification!$C$101))</f>
        <v/>
      </c>
      <c r="DW82" s="169" t="str">
        <f>IF(ISBLANK($D82),"",CHOOSE($D82,Certification!$G$39,Certification!$G$55,Certification!$G$71,Certification!$G$87,Certification!$G$103))</f>
        <v/>
      </c>
      <c r="DX82" s="169" t="str">
        <f>IF(ISBLANK($D82),"",CHOOSE($D82,Certification!$G$40,Certification!$G$56,Certification!$G$72,Certification!$G$88,Certification!$G$104))</f>
        <v/>
      </c>
      <c r="DY82" s="169" t="str">
        <f>IF(ISBLANK($D82),"",CHOOSE($D82,Certification!$G$41,Certification!$G$57,Certification!$G$73,Certification!$G$89,Certification!$G$105))</f>
        <v/>
      </c>
      <c r="DZ82" s="53" t="str">
        <f>IF(ISBLANK($D82),"",CHOOSE($D82,IF(ISBLANK(Certification!$C$43),"",Certification!$C$43),IF(ISBLANK(Certification!$C$59),"",Certification!$C$59),IF(ISBLANK(Certification!$C$75),"",Certification!$C$75),IF(ISBLANK(Certification!$C$91),"",Certification!$C$91),IF(ISBLANK(Certification!$C$107),"",Certification!$C$107)))</f>
        <v/>
      </c>
      <c r="EA82" s="53" t="str">
        <f>IF(ISBLANK($D82),"",CHOOSE($D82,IF(ISBLANK(Certification!$C$45),"",Certification!$C$45),IF(ISBLANK(Certification!$C$61),"",Certification!$C$61),IF(ISBLANK(Certification!$C$77),"",Certification!$C$77),IF(ISBLANK(Certification!$C$93),"",Certification!$C$93),IF(ISBLANK(Certification!$C$109),"",Certification!$C$109)))</f>
        <v/>
      </c>
      <c r="EC82" s="19" t="s">
        <v>8</v>
      </c>
    </row>
    <row r="83" spans="1:133" s="17" customFormat="1" ht="25.5" x14ac:dyDescent="0.2">
      <c r="A83" s="48">
        <v>73</v>
      </c>
      <c r="B83" s="49" t="str">
        <f t="shared" si="99"/>
        <v/>
      </c>
      <c r="C83" s="186"/>
      <c r="D83" s="26"/>
      <c r="E83" s="189"/>
      <c r="F83" s="189"/>
      <c r="G83" s="189"/>
      <c r="H83" s="189"/>
      <c r="I83" s="189"/>
      <c r="J83" s="27"/>
      <c r="K83" s="27"/>
      <c r="L83" s="27"/>
      <c r="M83" s="27"/>
      <c r="N83" s="43"/>
      <c r="O83" s="27"/>
      <c r="P83" s="43"/>
      <c r="Q83" s="27"/>
      <c r="R83" s="27"/>
      <c r="S83" s="27"/>
      <c r="T83" s="26"/>
      <c r="U83" s="26"/>
      <c r="V83" s="27"/>
      <c r="W83" s="26"/>
      <c r="X83" s="26"/>
      <c r="Y83" s="26"/>
      <c r="Z83" s="26"/>
      <c r="AA83" s="26"/>
      <c r="AB83" s="26"/>
      <c r="AC83" s="26"/>
      <c r="AD83" s="26"/>
      <c r="AE83" s="26"/>
      <c r="AF83" s="26"/>
      <c r="AG83" s="26"/>
      <c r="AH83" s="26"/>
      <c r="AI83" s="26"/>
      <c r="AJ83" s="26"/>
      <c r="AK83" s="26"/>
      <c r="AL83" s="26"/>
      <c r="AM83" s="26"/>
      <c r="AN83" s="26"/>
      <c r="AO83" s="26"/>
      <c r="AP83" s="26"/>
      <c r="AQ83" s="175"/>
      <c r="AR83" s="206"/>
      <c r="AS83" s="180"/>
      <c r="AT83" s="15" t="str">
        <f t="shared" si="100"/>
        <v/>
      </c>
      <c r="AU83" s="15" t="str">
        <f t="shared" si="101"/>
        <v/>
      </c>
      <c r="AV83" s="15" t="str">
        <f t="shared" si="102"/>
        <v/>
      </c>
      <c r="AW83" s="15" t="str">
        <f t="shared" si="103"/>
        <v/>
      </c>
      <c r="AX83" s="15" t="str">
        <f t="shared" si="123"/>
        <v/>
      </c>
      <c r="AY83" s="15" t="str">
        <f t="shared" si="123"/>
        <v/>
      </c>
      <c r="AZ83" s="15" t="str">
        <f t="shared" si="124"/>
        <v/>
      </c>
      <c r="BA83" s="15" t="str">
        <f t="shared" si="98"/>
        <v/>
      </c>
      <c r="BB83" s="15" t="str">
        <f t="shared" si="98"/>
        <v/>
      </c>
      <c r="BC83" s="15" t="str">
        <f t="shared" si="104"/>
        <v/>
      </c>
      <c r="BD83" s="15" t="str">
        <f t="shared" si="105"/>
        <v/>
      </c>
      <c r="BE83" s="15" t="str">
        <f t="shared" si="106"/>
        <v/>
      </c>
      <c r="BF83" s="15" t="str">
        <f t="shared" si="107"/>
        <v/>
      </c>
      <c r="BG83" s="15" t="str">
        <f t="shared" si="108"/>
        <v/>
      </c>
      <c r="BH83" s="15" t="str">
        <f t="shared" si="125"/>
        <v/>
      </c>
      <c r="BI83" s="15" t="str">
        <f t="shared" si="126"/>
        <v/>
      </c>
      <c r="BJ83" s="15" t="str">
        <f t="shared" si="127"/>
        <v/>
      </c>
      <c r="BK83" s="15" t="str">
        <f t="shared" si="109"/>
        <v/>
      </c>
      <c r="BL83" s="15" t="str">
        <f t="shared" si="110"/>
        <v/>
      </c>
      <c r="BM83" s="15" t="str">
        <f t="shared" si="128"/>
        <v/>
      </c>
      <c r="BN83" s="15" t="str">
        <f t="shared" si="111"/>
        <v/>
      </c>
      <c r="BO83" s="15" t="str">
        <f t="shared" si="129"/>
        <v/>
      </c>
      <c r="BP83" s="15" t="str">
        <f t="shared" si="130"/>
        <v/>
      </c>
      <c r="BQ83" s="15" t="str">
        <f t="shared" si="112"/>
        <v/>
      </c>
      <c r="BR83" s="15" t="str">
        <f t="shared" si="131"/>
        <v/>
      </c>
      <c r="BS83" s="15" t="str">
        <f t="shared" si="132"/>
        <v/>
      </c>
      <c r="BT83" s="15" t="str">
        <f t="shared" si="113"/>
        <v/>
      </c>
      <c r="BU83" s="15" t="str">
        <f t="shared" si="133"/>
        <v/>
      </c>
      <c r="BV83" s="15" t="str">
        <f t="shared" si="134"/>
        <v/>
      </c>
      <c r="BW83" s="15" t="str">
        <f t="shared" si="114"/>
        <v/>
      </c>
      <c r="BX83" s="15" t="str">
        <f t="shared" si="135"/>
        <v/>
      </c>
      <c r="BY83" s="15" t="str">
        <f t="shared" si="136"/>
        <v/>
      </c>
      <c r="BZ83" s="15" t="str">
        <f t="shared" si="115"/>
        <v/>
      </c>
      <c r="CA83" s="15" t="str">
        <f t="shared" si="137"/>
        <v/>
      </c>
      <c r="CB83" s="15" t="str">
        <f t="shared" si="138"/>
        <v/>
      </c>
      <c r="CC83" s="15" t="str">
        <f t="shared" si="116"/>
        <v/>
      </c>
      <c r="CD83" s="15" t="str">
        <f t="shared" si="139"/>
        <v/>
      </c>
      <c r="CE83" s="15" t="str">
        <f t="shared" si="140"/>
        <v/>
      </c>
      <c r="CF83" s="15" t="str">
        <f t="shared" si="117"/>
        <v/>
      </c>
      <c r="CG83" s="15" t="str">
        <f t="shared" si="141"/>
        <v/>
      </c>
      <c r="CH83" s="15" t="str">
        <f t="shared" si="142"/>
        <v/>
      </c>
      <c r="CI83" s="15" t="str">
        <f t="shared" si="143"/>
        <v/>
      </c>
      <c r="CJ83" s="16" t="b">
        <f t="shared" si="144"/>
        <v>0</v>
      </c>
      <c r="CK83" s="16" t="b">
        <f t="shared" si="145"/>
        <v>0</v>
      </c>
      <c r="CL83" s="16" t="b">
        <f t="shared" si="146"/>
        <v>0</v>
      </c>
      <c r="CM83" s="16" t="b">
        <f t="shared" si="147"/>
        <v>0</v>
      </c>
      <c r="CN83" s="16" t="b">
        <f t="shared" si="148"/>
        <v>0</v>
      </c>
      <c r="CO83" s="16" t="b">
        <f t="shared" si="149"/>
        <v>0</v>
      </c>
      <c r="CP83" s="16" t="b">
        <f t="shared" si="150"/>
        <v>0</v>
      </c>
      <c r="CQ83" s="16" t="b">
        <f t="shared" si="151"/>
        <v>0</v>
      </c>
      <c r="CR83" s="16" t="b">
        <f t="shared" si="152"/>
        <v>0</v>
      </c>
      <c r="CS83" s="16" t="b">
        <f t="shared" si="153"/>
        <v>0</v>
      </c>
      <c r="CT83" s="16" t="b">
        <f t="shared" si="154"/>
        <v>0</v>
      </c>
      <c r="CU83" s="16" t="b">
        <f t="shared" si="155"/>
        <v>0</v>
      </c>
      <c r="CV83" s="16" t="b">
        <f t="shared" si="156"/>
        <v>0</v>
      </c>
      <c r="CW83" s="16" t="b">
        <f t="shared" si="157"/>
        <v>0</v>
      </c>
      <c r="CX83" s="16" t="b">
        <f t="shared" si="158"/>
        <v>0</v>
      </c>
      <c r="CY83" s="16" t="b">
        <f t="shared" si="159"/>
        <v>0</v>
      </c>
      <c r="CZ83" s="16" t="b">
        <f t="shared" si="160"/>
        <v>0</v>
      </c>
      <c r="DA83" s="16" t="b">
        <f t="shared" si="161"/>
        <v>0</v>
      </c>
      <c r="DB83" s="16" t="b">
        <f t="shared" si="162"/>
        <v>0</v>
      </c>
      <c r="DC83" s="16" t="b">
        <f t="shared" si="163"/>
        <v>0</v>
      </c>
      <c r="DD83" s="16" t="b">
        <f t="shared" si="164"/>
        <v>0</v>
      </c>
      <c r="DE83" s="16" t="b">
        <f t="shared" si="165"/>
        <v>0</v>
      </c>
      <c r="DF83" s="16" t="b">
        <f t="shared" si="166"/>
        <v>0</v>
      </c>
      <c r="DG83" s="16" t="b">
        <f t="shared" si="167"/>
        <v>0</v>
      </c>
      <c r="DJ83" s="18"/>
      <c r="DK83" s="18"/>
      <c r="DL83" s="53" t="str">
        <f t="shared" si="118"/>
        <v/>
      </c>
      <c r="DM83" s="53" t="str">
        <f t="shared" si="119"/>
        <v/>
      </c>
      <c r="DN83" s="53" t="str">
        <f t="shared" si="120"/>
        <v/>
      </c>
      <c r="DO83" s="53" t="str">
        <f t="shared" si="121"/>
        <v/>
      </c>
      <c r="DP83" s="53" t="str">
        <f t="shared" si="122"/>
        <v/>
      </c>
      <c r="DQ83" s="53" t="str">
        <f>IF(ISBLANK($D83),"",CHOOSE($D83,Certification!$C$32,Certification!$C$48,Certification!$C$64,Certification!$C$80,Certification!$C$96))</f>
        <v/>
      </c>
      <c r="DR83" s="53" t="str">
        <f>IF(ISBLANK($D83),"",CHOOSE($D83,Certification!$C$33,Certification!$C$49,Certification!$C$65,Certification!$C$81,Certification!$C$97))</f>
        <v/>
      </c>
      <c r="DS83" s="53" t="str">
        <f>IF(ISBLANK($D83),"",CHOOSE($D83,Certification!$C$34,Certification!$C$50,Certification!$C$66,Certification!$C$82,Certification!$C$98))</f>
        <v/>
      </c>
      <c r="DT83" s="53" t="str">
        <f>IF(ISBLANK($D83),"",CHOOSE($D83,Certification!$C$35,Certification!$C$51,Certification!$C$67,Certification!$C$83,Certification!$C$99))</f>
        <v/>
      </c>
      <c r="DU83" s="53" t="str">
        <f>IF(ISBLANK($D83),"",CHOOSE($D83,Certification!$C$36,Certification!$C$52,Certification!$C$68,Certification!$C$84,Certification!$C$100))</f>
        <v/>
      </c>
      <c r="DV83" s="53" t="str">
        <f>IF(ISBLANK($D83),"",CHOOSE($D83,Certification!$C$37,Certification!$C$53,Certification!$C$69,Certification!$C$85,Certification!$C$101))</f>
        <v/>
      </c>
      <c r="DW83" s="169" t="str">
        <f>IF(ISBLANK($D83),"",CHOOSE($D83,Certification!$G$39,Certification!$G$55,Certification!$G$71,Certification!$G$87,Certification!$G$103))</f>
        <v/>
      </c>
      <c r="DX83" s="169" t="str">
        <f>IF(ISBLANK($D83),"",CHOOSE($D83,Certification!$G$40,Certification!$G$56,Certification!$G$72,Certification!$G$88,Certification!$G$104))</f>
        <v/>
      </c>
      <c r="DY83" s="169" t="str">
        <f>IF(ISBLANK($D83),"",CHOOSE($D83,Certification!$G$41,Certification!$G$57,Certification!$G$73,Certification!$G$89,Certification!$G$105))</f>
        <v/>
      </c>
      <c r="DZ83" s="53" t="str">
        <f>IF(ISBLANK($D83),"",CHOOSE($D83,IF(ISBLANK(Certification!$C$43),"",Certification!$C$43),IF(ISBLANK(Certification!$C$59),"",Certification!$C$59),IF(ISBLANK(Certification!$C$75),"",Certification!$C$75),IF(ISBLANK(Certification!$C$91),"",Certification!$C$91),IF(ISBLANK(Certification!$C$107),"",Certification!$C$107)))</f>
        <v/>
      </c>
      <c r="EA83" s="53" t="str">
        <f>IF(ISBLANK($D83),"",CHOOSE($D83,IF(ISBLANK(Certification!$C$45),"",Certification!$C$45),IF(ISBLANK(Certification!$C$61),"",Certification!$C$61),IF(ISBLANK(Certification!$C$77),"",Certification!$C$77),IF(ISBLANK(Certification!$C$93),"",Certification!$C$93),IF(ISBLANK(Certification!$C$109),"",Certification!$C$109)))</f>
        <v/>
      </c>
      <c r="EC83" s="19" t="s">
        <v>8</v>
      </c>
    </row>
    <row r="84" spans="1:133" s="17" customFormat="1" ht="25.5" x14ac:dyDescent="0.2">
      <c r="A84" s="48">
        <v>74</v>
      </c>
      <c r="B84" s="49" t="str">
        <f t="shared" si="99"/>
        <v/>
      </c>
      <c r="C84" s="186"/>
      <c r="D84" s="26"/>
      <c r="E84" s="189"/>
      <c r="F84" s="189"/>
      <c r="G84" s="189"/>
      <c r="H84" s="189"/>
      <c r="I84" s="189"/>
      <c r="J84" s="27"/>
      <c r="K84" s="27"/>
      <c r="L84" s="27"/>
      <c r="M84" s="27"/>
      <c r="N84" s="43"/>
      <c r="O84" s="27"/>
      <c r="P84" s="43"/>
      <c r="Q84" s="27"/>
      <c r="R84" s="27"/>
      <c r="S84" s="27"/>
      <c r="T84" s="26"/>
      <c r="U84" s="26"/>
      <c r="V84" s="27"/>
      <c r="W84" s="26"/>
      <c r="X84" s="26"/>
      <c r="Y84" s="26"/>
      <c r="Z84" s="26"/>
      <c r="AA84" s="26"/>
      <c r="AB84" s="26"/>
      <c r="AC84" s="26"/>
      <c r="AD84" s="26"/>
      <c r="AE84" s="26"/>
      <c r="AF84" s="26"/>
      <c r="AG84" s="26"/>
      <c r="AH84" s="26"/>
      <c r="AI84" s="26"/>
      <c r="AJ84" s="26"/>
      <c r="AK84" s="26"/>
      <c r="AL84" s="26"/>
      <c r="AM84" s="26"/>
      <c r="AN84" s="26"/>
      <c r="AO84" s="26"/>
      <c r="AP84" s="26"/>
      <c r="AQ84" s="175"/>
      <c r="AR84" s="206"/>
      <c r="AS84" s="180"/>
      <c r="AT84" s="15" t="str">
        <f t="shared" si="100"/>
        <v/>
      </c>
      <c r="AU84" s="15" t="str">
        <f t="shared" si="101"/>
        <v/>
      </c>
      <c r="AV84" s="15" t="str">
        <f t="shared" si="102"/>
        <v/>
      </c>
      <c r="AW84" s="15" t="str">
        <f t="shared" si="103"/>
        <v/>
      </c>
      <c r="AX84" s="15" t="str">
        <f t="shared" si="123"/>
        <v/>
      </c>
      <c r="AY84" s="15" t="str">
        <f t="shared" si="123"/>
        <v/>
      </c>
      <c r="AZ84" s="15" t="str">
        <f t="shared" si="124"/>
        <v/>
      </c>
      <c r="BA84" s="15" t="str">
        <f t="shared" si="98"/>
        <v/>
      </c>
      <c r="BB84" s="15" t="str">
        <f t="shared" si="98"/>
        <v/>
      </c>
      <c r="BC84" s="15" t="str">
        <f t="shared" si="104"/>
        <v/>
      </c>
      <c r="BD84" s="15" t="str">
        <f t="shared" si="105"/>
        <v/>
      </c>
      <c r="BE84" s="15" t="str">
        <f t="shared" si="106"/>
        <v/>
      </c>
      <c r="BF84" s="15" t="str">
        <f t="shared" si="107"/>
        <v/>
      </c>
      <c r="BG84" s="15" t="str">
        <f t="shared" si="108"/>
        <v/>
      </c>
      <c r="BH84" s="15" t="str">
        <f t="shared" si="125"/>
        <v/>
      </c>
      <c r="BI84" s="15" t="str">
        <f t="shared" si="126"/>
        <v/>
      </c>
      <c r="BJ84" s="15" t="str">
        <f t="shared" si="127"/>
        <v/>
      </c>
      <c r="BK84" s="15" t="str">
        <f t="shared" si="109"/>
        <v/>
      </c>
      <c r="BL84" s="15" t="str">
        <f t="shared" si="110"/>
        <v/>
      </c>
      <c r="BM84" s="15" t="str">
        <f t="shared" si="128"/>
        <v/>
      </c>
      <c r="BN84" s="15" t="str">
        <f t="shared" si="111"/>
        <v/>
      </c>
      <c r="BO84" s="15" t="str">
        <f t="shared" si="129"/>
        <v/>
      </c>
      <c r="BP84" s="15" t="str">
        <f t="shared" si="130"/>
        <v/>
      </c>
      <c r="BQ84" s="15" t="str">
        <f t="shared" si="112"/>
        <v/>
      </c>
      <c r="BR84" s="15" t="str">
        <f t="shared" si="131"/>
        <v/>
      </c>
      <c r="BS84" s="15" t="str">
        <f t="shared" si="132"/>
        <v/>
      </c>
      <c r="BT84" s="15" t="str">
        <f t="shared" si="113"/>
        <v/>
      </c>
      <c r="BU84" s="15" t="str">
        <f t="shared" si="133"/>
        <v/>
      </c>
      <c r="BV84" s="15" t="str">
        <f t="shared" si="134"/>
        <v/>
      </c>
      <c r="BW84" s="15" t="str">
        <f t="shared" si="114"/>
        <v/>
      </c>
      <c r="BX84" s="15" t="str">
        <f t="shared" si="135"/>
        <v/>
      </c>
      <c r="BY84" s="15" t="str">
        <f t="shared" si="136"/>
        <v/>
      </c>
      <c r="BZ84" s="15" t="str">
        <f t="shared" si="115"/>
        <v/>
      </c>
      <c r="CA84" s="15" t="str">
        <f t="shared" si="137"/>
        <v/>
      </c>
      <c r="CB84" s="15" t="str">
        <f t="shared" si="138"/>
        <v/>
      </c>
      <c r="CC84" s="15" t="str">
        <f t="shared" si="116"/>
        <v/>
      </c>
      <c r="CD84" s="15" t="str">
        <f t="shared" si="139"/>
        <v/>
      </c>
      <c r="CE84" s="15" t="str">
        <f t="shared" si="140"/>
        <v/>
      </c>
      <c r="CF84" s="15" t="str">
        <f t="shared" si="117"/>
        <v/>
      </c>
      <c r="CG84" s="15" t="str">
        <f t="shared" si="141"/>
        <v/>
      </c>
      <c r="CH84" s="15" t="str">
        <f t="shared" si="142"/>
        <v/>
      </c>
      <c r="CI84" s="15" t="str">
        <f t="shared" si="143"/>
        <v/>
      </c>
      <c r="CJ84" s="16" t="b">
        <f t="shared" si="144"/>
        <v>0</v>
      </c>
      <c r="CK84" s="16" t="b">
        <f t="shared" si="145"/>
        <v>0</v>
      </c>
      <c r="CL84" s="16" t="b">
        <f t="shared" si="146"/>
        <v>0</v>
      </c>
      <c r="CM84" s="16" t="b">
        <f t="shared" si="147"/>
        <v>0</v>
      </c>
      <c r="CN84" s="16" t="b">
        <f t="shared" si="148"/>
        <v>0</v>
      </c>
      <c r="CO84" s="16" t="b">
        <f t="shared" si="149"/>
        <v>0</v>
      </c>
      <c r="CP84" s="16" t="b">
        <f t="shared" si="150"/>
        <v>0</v>
      </c>
      <c r="CQ84" s="16" t="b">
        <f t="shared" si="151"/>
        <v>0</v>
      </c>
      <c r="CR84" s="16" t="b">
        <f t="shared" si="152"/>
        <v>0</v>
      </c>
      <c r="CS84" s="16" t="b">
        <f t="shared" si="153"/>
        <v>0</v>
      </c>
      <c r="CT84" s="16" t="b">
        <f t="shared" si="154"/>
        <v>0</v>
      </c>
      <c r="CU84" s="16" t="b">
        <f t="shared" si="155"/>
        <v>0</v>
      </c>
      <c r="CV84" s="16" t="b">
        <f t="shared" si="156"/>
        <v>0</v>
      </c>
      <c r="CW84" s="16" t="b">
        <f t="shared" si="157"/>
        <v>0</v>
      </c>
      <c r="CX84" s="16" t="b">
        <f t="shared" si="158"/>
        <v>0</v>
      </c>
      <c r="CY84" s="16" t="b">
        <f t="shared" si="159"/>
        <v>0</v>
      </c>
      <c r="CZ84" s="16" t="b">
        <f t="shared" si="160"/>
        <v>0</v>
      </c>
      <c r="DA84" s="16" t="b">
        <f t="shared" si="161"/>
        <v>0</v>
      </c>
      <c r="DB84" s="16" t="b">
        <f t="shared" si="162"/>
        <v>0</v>
      </c>
      <c r="DC84" s="16" t="b">
        <f t="shared" si="163"/>
        <v>0</v>
      </c>
      <c r="DD84" s="16" t="b">
        <f t="shared" si="164"/>
        <v>0</v>
      </c>
      <c r="DE84" s="16" t="b">
        <f t="shared" si="165"/>
        <v>0</v>
      </c>
      <c r="DF84" s="16" t="b">
        <f t="shared" si="166"/>
        <v>0</v>
      </c>
      <c r="DG84" s="16" t="b">
        <f t="shared" si="167"/>
        <v>0</v>
      </c>
      <c r="DJ84" s="18"/>
      <c r="DK84" s="18"/>
      <c r="DL84" s="53" t="str">
        <f t="shared" si="118"/>
        <v/>
      </c>
      <c r="DM84" s="53" t="str">
        <f t="shared" si="119"/>
        <v/>
      </c>
      <c r="DN84" s="53" t="str">
        <f t="shared" si="120"/>
        <v/>
      </c>
      <c r="DO84" s="53" t="str">
        <f t="shared" si="121"/>
        <v/>
      </c>
      <c r="DP84" s="53" t="str">
        <f t="shared" si="122"/>
        <v/>
      </c>
      <c r="DQ84" s="53" t="str">
        <f>IF(ISBLANK($D84),"",CHOOSE($D84,Certification!$C$32,Certification!$C$48,Certification!$C$64,Certification!$C$80,Certification!$C$96))</f>
        <v/>
      </c>
      <c r="DR84" s="53" t="str">
        <f>IF(ISBLANK($D84),"",CHOOSE($D84,Certification!$C$33,Certification!$C$49,Certification!$C$65,Certification!$C$81,Certification!$C$97))</f>
        <v/>
      </c>
      <c r="DS84" s="53" t="str">
        <f>IF(ISBLANK($D84),"",CHOOSE($D84,Certification!$C$34,Certification!$C$50,Certification!$C$66,Certification!$C$82,Certification!$C$98))</f>
        <v/>
      </c>
      <c r="DT84" s="53" t="str">
        <f>IF(ISBLANK($D84),"",CHOOSE($D84,Certification!$C$35,Certification!$C$51,Certification!$C$67,Certification!$C$83,Certification!$C$99))</f>
        <v/>
      </c>
      <c r="DU84" s="53" t="str">
        <f>IF(ISBLANK($D84),"",CHOOSE($D84,Certification!$C$36,Certification!$C$52,Certification!$C$68,Certification!$C$84,Certification!$C$100))</f>
        <v/>
      </c>
      <c r="DV84" s="53" t="str">
        <f>IF(ISBLANK($D84),"",CHOOSE($D84,Certification!$C$37,Certification!$C$53,Certification!$C$69,Certification!$C$85,Certification!$C$101))</f>
        <v/>
      </c>
      <c r="DW84" s="169" t="str">
        <f>IF(ISBLANK($D84),"",CHOOSE($D84,Certification!$G$39,Certification!$G$55,Certification!$G$71,Certification!$G$87,Certification!$G$103))</f>
        <v/>
      </c>
      <c r="DX84" s="169" t="str">
        <f>IF(ISBLANK($D84),"",CHOOSE($D84,Certification!$G$40,Certification!$G$56,Certification!$G$72,Certification!$G$88,Certification!$G$104))</f>
        <v/>
      </c>
      <c r="DY84" s="169" t="str">
        <f>IF(ISBLANK($D84),"",CHOOSE($D84,Certification!$G$41,Certification!$G$57,Certification!$G$73,Certification!$G$89,Certification!$G$105))</f>
        <v/>
      </c>
      <c r="DZ84" s="53" t="str">
        <f>IF(ISBLANK($D84),"",CHOOSE($D84,IF(ISBLANK(Certification!$C$43),"",Certification!$C$43),IF(ISBLANK(Certification!$C$59),"",Certification!$C$59),IF(ISBLANK(Certification!$C$75),"",Certification!$C$75),IF(ISBLANK(Certification!$C$91),"",Certification!$C$91),IF(ISBLANK(Certification!$C$107),"",Certification!$C$107)))</f>
        <v/>
      </c>
      <c r="EA84" s="53" t="str">
        <f>IF(ISBLANK($D84),"",CHOOSE($D84,IF(ISBLANK(Certification!$C$45),"",Certification!$C$45),IF(ISBLANK(Certification!$C$61),"",Certification!$C$61),IF(ISBLANK(Certification!$C$77),"",Certification!$C$77),IF(ISBLANK(Certification!$C$93),"",Certification!$C$93),IF(ISBLANK(Certification!$C$109),"",Certification!$C$109)))</f>
        <v/>
      </c>
      <c r="EC84" s="19" t="s">
        <v>8</v>
      </c>
    </row>
    <row r="85" spans="1:133" s="17" customFormat="1" ht="25.5" x14ac:dyDescent="0.2">
      <c r="A85" s="48">
        <v>75</v>
      </c>
      <c r="B85" s="49" t="str">
        <f t="shared" si="99"/>
        <v/>
      </c>
      <c r="C85" s="186"/>
      <c r="D85" s="26"/>
      <c r="E85" s="189"/>
      <c r="F85" s="189"/>
      <c r="G85" s="189"/>
      <c r="H85" s="189"/>
      <c r="I85" s="189"/>
      <c r="J85" s="27"/>
      <c r="K85" s="27"/>
      <c r="L85" s="27"/>
      <c r="M85" s="27"/>
      <c r="N85" s="43"/>
      <c r="O85" s="27"/>
      <c r="P85" s="43"/>
      <c r="Q85" s="27"/>
      <c r="R85" s="27"/>
      <c r="S85" s="27"/>
      <c r="T85" s="26"/>
      <c r="U85" s="26"/>
      <c r="V85" s="27"/>
      <c r="W85" s="26"/>
      <c r="X85" s="26"/>
      <c r="Y85" s="26"/>
      <c r="Z85" s="26"/>
      <c r="AA85" s="26"/>
      <c r="AB85" s="26"/>
      <c r="AC85" s="26"/>
      <c r="AD85" s="26"/>
      <c r="AE85" s="26"/>
      <c r="AF85" s="26"/>
      <c r="AG85" s="26"/>
      <c r="AH85" s="26"/>
      <c r="AI85" s="26"/>
      <c r="AJ85" s="26"/>
      <c r="AK85" s="26"/>
      <c r="AL85" s="26"/>
      <c r="AM85" s="26"/>
      <c r="AN85" s="26"/>
      <c r="AO85" s="26"/>
      <c r="AP85" s="26"/>
      <c r="AQ85" s="175"/>
      <c r="AR85" s="206"/>
      <c r="AS85" s="180"/>
      <c r="AT85" s="15" t="str">
        <f t="shared" si="100"/>
        <v/>
      </c>
      <c r="AU85" s="15" t="str">
        <f t="shared" si="101"/>
        <v/>
      </c>
      <c r="AV85" s="15" t="str">
        <f t="shared" si="102"/>
        <v/>
      </c>
      <c r="AW85" s="15" t="str">
        <f t="shared" si="103"/>
        <v/>
      </c>
      <c r="AX85" s="15" t="str">
        <f t="shared" si="123"/>
        <v/>
      </c>
      <c r="AY85" s="15" t="str">
        <f t="shared" si="123"/>
        <v/>
      </c>
      <c r="AZ85" s="15" t="str">
        <f t="shared" si="124"/>
        <v/>
      </c>
      <c r="BA85" s="15" t="str">
        <f t="shared" si="98"/>
        <v/>
      </c>
      <c r="BB85" s="15" t="str">
        <f t="shared" si="98"/>
        <v/>
      </c>
      <c r="BC85" s="15" t="str">
        <f t="shared" si="104"/>
        <v/>
      </c>
      <c r="BD85" s="15" t="str">
        <f t="shared" si="105"/>
        <v/>
      </c>
      <c r="BE85" s="15" t="str">
        <f t="shared" si="106"/>
        <v/>
      </c>
      <c r="BF85" s="15" t="str">
        <f t="shared" si="107"/>
        <v/>
      </c>
      <c r="BG85" s="15" t="str">
        <f t="shared" si="108"/>
        <v/>
      </c>
      <c r="BH85" s="15" t="str">
        <f t="shared" si="125"/>
        <v/>
      </c>
      <c r="BI85" s="15" t="str">
        <f t="shared" si="126"/>
        <v/>
      </c>
      <c r="BJ85" s="15" t="str">
        <f t="shared" si="127"/>
        <v/>
      </c>
      <c r="BK85" s="15" t="str">
        <f t="shared" si="109"/>
        <v/>
      </c>
      <c r="BL85" s="15" t="str">
        <f t="shared" si="110"/>
        <v/>
      </c>
      <c r="BM85" s="15" t="str">
        <f t="shared" si="128"/>
        <v/>
      </c>
      <c r="BN85" s="15" t="str">
        <f t="shared" si="111"/>
        <v/>
      </c>
      <c r="BO85" s="15" t="str">
        <f t="shared" si="129"/>
        <v/>
      </c>
      <c r="BP85" s="15" t="str">
        <f t="shared" si="130"/>
        <v/>
      </c>
      <c r="BQ85" s="15" t="str">
        <f t="shared" si="112"/>
        <v/>
      </c>
      <c r="BR85" s="15" t="str">
        <f t="shared" si="131"/>
        <v/>
      </c>
      <c r="BS85" s="15" t="str">
        <f t="shared" si="132"/>
        <v/>
      </c>
      <c r="BT85" s="15" t="str">
        <f t="shared" si="113"/>
        <v/>
      </c>
      <c r="BU85" s="15" t="str">
        <f t="shared" si="133"/>
        <v/>
      </c>
      <c r="BV85" s="15" t="str">
        <f t="shared" si="134"/>
        <v/>
      </c>
      <c r="BW85" s="15" t="str">
        <f t="shared" si="114"/>
        <v/>
      </c>
      <c r="BX85" s="15" t="str">
        <f t="shared" si="135"/>
        <v/>
      </c>
      <c r="BY85" s="15" t="str">
        <f t="shared" si="136"/>
        <v/>
      </c>
      <c r="BZ85" s="15" t="str">
        <f t="shared" si="115"/>
        <v/>
      </c>
      <c r="CA85" s="15" t="str">
        <f t="shared" si="137"/>
        <v/>
      </c>
      <c r="CB85" s="15" t="str">
        <f t="shared" si="138"/>
        <v/>
      </c>
      <c r="CC85" s="15" t="str">
        <f t="shared" si="116"/>
        <v/>
      </c>
      <c r="CD85" s="15" t="str">
        <f t="shared" si="139"/>
        <v/>
      </c>
      <c r="CE85" s="15" t="str">
        <f t="shared" si="140"/>
        <v/>
      </c>
      <c r="CF85" s="15" t="str">
        <f t="shared" si="117"/>
        <v/>
      </c>
      <c r="CG85" s="15" t="str">
        <f t="shared" si="141"/>
        <v/>
      </c>
      <c r="CH85" s="15" t="str">
        <f t="shared" si="142"/>
        <v/>
      </c>
      <c r="CI85" s="15" t="str">
        <f t="shared" si="143"/>
        <v/>
      </c>
      <c r="CJ85" s="16" t="b">
        <f t="shared" si="144"/>
        <v>0</v>
      </c>
      <c r="CK85" s="16" t="b">
        <f t="shared" si="145"/>
        <v>0</v>
      </c>
      <c r="CL85" s="16" t="b">
        <f t="shared" si="146"/>
        <v>0</v>
      </c>
      <c r="CM85" s="16" t="b">
        <f t="shared" si="147"/>
        <v>0</v>
      </c>
      <c r="CN85" s="16" t="b">
        <f t="shared" si="148"/>
        <v>0</v>
      </c>
      <c r="CO85" s="16" t="b">
        <f t="shared" si="149"/>
        <v>0</v>
      </c>
      <c r="CP85" s="16" t="b">
        <f t="shared" si="150"/>
        <v>0</v>
      </c>
      <c r="CQ85" s="16" t="b">
        <f t="shared" si="151"/>
        <v>0</v>
      </c>
      <c r="CR85" s="16" t="b">
        <f t="shared" si="152"/>
        <v>0</v>
      </c>
      <c r="CS85" s="16" t="b">
        <f t="shared" si="153"/>
        <v>0</v>
      </c>
      <c r="CT85" s="16" t="b">
        <f t="shared" si="154"/>
        <v>0</v>
      </c>
      <c r="CU85" s="16" t="b">
        <f t="shared" si="155"/>
        <v>0</v>
      </c>
      <c r="CV85" s="16" t="b">
        <f t="shared" si="156"/>
        <v>0</v>
      </c>
      <c r="CW85" s="16" t="b">
        <f t="shared" si="157"/>
        <v>0</v>
      </c>
      <c r="CX85" s="16" t="b">
        <f t="shared" si="158"/>
        <v>0</v>
      </c>
      <c r="CY85" s="16" t="b">
        <f t="shared" si="159"/>
        <v>0</v>
      </c>
      <c r="CZ85" s="16" t="b">
        <f t="shared" si="160"/>
        <v>0</v>
      </c>
      <c r="DA85" s="16" t="b">
        <f t="shared" si="161"/>
        <v>0</v>
      </c>
      <c r="DB85" s="16" t="b">
        <f t="shared" si="162"/>
        <v>0</v>
      </c>
      <c r="DC85" s="16" t="b">
        <f t="shared" si="163"/>
        <v>0</v>
      </c>
      <c r="DD85" s="16" t="b">
        <f t="shared" si="164"/>
        <v>0</v>
      </c>
      <c r="DE85" s="16" t="b">
        <f t="shared" si="165"/>
        <v>0</v>
      </c>
      <c r="DF85" s="16" t="b">
        <f t="shared" si="166"/>
        <v>0</v>
      </c>
      <c r="DG85" s="16" t="b">
        <f t="shared" si="167"/>
        <v>0</v>
      </c>
      <c r="DJ85" s="18"/>
      <c r="DK85" s="18"/>
      <c r="DL85" s="53" t="str">
        <f t="shared" si="118"/>
        <v/>
      </c>
      <c r="DM85" s="53" t="str">
        <f t="shared" si="119"/>
        <v/>
      </c>
      <c r="DN85" s="53" t="str">
        <f t="shared" si="120"/>
        <v/>
      </c>
      <c r="DO85" s="53" t="str">
        <f t="shared" si="121"/>
        <v/>
      </c>
      <c r="DP85" s="53" t="str">
        <f t="shared" si="122"/>
        <v/>
      </c>
      <c r="DQ85" s="53" t="str">
        <f>IF(ISBLANK($D85),"",CHOOSE($D85,Certification!$C$32,Certification!$C$48,Certification!$C$64,Certification!$C$80,Certification!$C$96))</f>
        <v/>
      </c>
      <c r="DR85" s="53" t="str">
        <f>IF(ISBLANK($D85),"",CHOOSE($D85,Certification!$C$33,Certification!$C$49,Certification!$C$65,Certification!$C$81,Certification!$C$97))</f>
        <v/>
      </c>
      <c r="DS85" s="53" t="str">
        <f>IF(ISBLANK($D85),"",CHOOSE($D85,Certification!$C$34,Certification!$C$50,Certification!$C$66,Certification!$C$82,Certification!$C$98))</f>
        <v/>
      </c>
      <c r="DT85" s="53" t="str">
        <f>IF(ISBLANK($D85),"",CHOOSE($D85,Certification!$C$35,Certification!$C$51,Certification!$C$67,Certification!$C$83,Certification!$C$99))</f>
        <v/>
      </c>
      <c r="DU85" s="53" t="str">
        <f>IF(ISBLANK($D85),"",CHOOSE($D85,Certification!$C$36,Certification!$C$52,Certification!$C$68,Certification!$C$84,Certification!$C$100))</f>
        <v/>
      </c>
      <c r="DV85" s="53" t="str">
        <f>IF(ISBLANK($D85),"",CHOOSE($D85,Certification!$C$37,Certification!$C$53,Certification!$C$69,Certification!$C$85,Certification!$C$101))</f>
        <v/>
      </c>
      <c r="DW85" s="169" t="str">
        <f>IF(ISBLANK($D85),"",CHOOSE($D85,Certification!$G$39,Certification!$G$55,Certification!$G$71,Certification!$G$87,Certification!$G$103))</f>
        <v/>
      </c>
      <c r="DX85" s="169" t="str">
        <f>IF(ISBLANK($D85),"",CHOOSE($D85,Certification!$G$40,Certification!$G$56,Certification!$G$72,Certification!$G$88,Certification!$G$104))</f>
        <v/>
      </c>
      <c r="DY85" s="169" t="str">
        <f>IF(ISBLANK($D85),"",CHOOSE($D85,Certification!$G$41,Certification!$G$57,Certification!$G$73,Certification!$G$89,Certification!$G$105))</f>
        <v/>
      </c>
      <c r="DZ85" s="53" t="str">
        <f>IF(ISBLANK($D85),"",CHOOSE($D85,IF(ISBLANK(Certification!$C$43),"",Certification!$C$43),IF(ISBLANK(Certification!$C$59),"",Certification!$C$59),IF(ISBLANK(Certification!$C$75),"",Certification!$C$75),IF(ISBLANK(Certification!$C$91),"",Certification!$C$91),IF(ISBLANK(Certification!$C$107),"",Certification!$C$107)))</f>
        <v/>
      </c>
      <c r="EA85" s="53" t="str">
        <f>IF(ISBLANK($D85),"",CHOOSE($D85,IF(ISBLANK(Certification!$C$45),"",Certification!$C$45),IF(ISBLANK(Certification!$C$61),"",Certification!$C$61),IF(ISBLANK(Certification!$C$77),"",Certification!$C$77),IF(ISBLANK(Certification!$C$93),"",Certification!$C$93),IF(ISBLANK(Certification!$C$109),"",Certification!$C$109)))</f>
        <v/>
      </c>
      <c r="EC85" s="19" t="s">
        <v>8</v>
      </c>
    </row>
    <row r="86" spans="1:133" s="17" customFormat="1" ht="25.5" x14ac:dyDescent="0.2">
      <c r="A86" s="48">
        <v>76</v>
      </c>
      <c r="B86" s="49" t="str">
        <f t="shared" si="99"/>
        <v/>
      </c>
      <c r="C86" s="186"/>
      <c r="D86" s="26"/>
      <c r="E86" s="189"/>
      <c r="F86" s="189"/>
      <c r="G86" s="189"/>
      <c r="H86" s="189"/>
      <c r="I86" s="189"/>
      <c r="J86" s="27"/>
      <c r="K86" s="27"/>
      <c r="L86" s="27"/>
      <c r="M86" s="27"/>
      <c r="N86" s="43"/>
      <c r="O86" s="27"/>
      <c r="P86" s="43"/>
      <c r="Q86" s="27"/>
      <c r="R86" s="27"/>
      <c r="S86" s="27"/>
      <c r="T86" s="26"/>
      <c r="U86" s="26"/>
      <c r="V86" s="27"/>
      <c r="W86" s="26"/>
      <c r="X86" s="26"/>
      <c r="Y86" s="26"/>
      <c r="Z86" s="26"/>
      <c r="AA86" s="26"/>
      <c r="AB86" s="26"/>
      <c r="AC86" s="26"/>
      <c r="AD86" s="26"/>
      <c r="AE86" s="26"/>
      <c r="AF86" s="26"/>
      <c r="AG86" s="26"/>
      <c r="AH86" s="26"/>
      <c r="AI86" s="26"/>
      <c r="AJ86" s="26"/>
      <c r="AK86" s="26"/>
      <c r="AL86" s="26"/>
      <c r="AM86" s="26"/>
      <c r="AN86" s="26"/>
      <c r="AO86" s="26"/>
      <c r="AP86" s="26"/>
      <c r="AQ86" s="175"/>
      <c r="AR86" s="206"/>
      <c r="AS86" s="180"/>
      <c r="AT86" s="15" t="str">
        <f t="shared" si="100"/>
        <v/>
      </c>
      <c r="AU86" s="15" t="str">
        <f t="shared" si="101"/>
        <v/>
      </c>
      <c r="AV86" s="15" t="str">
        <f t="shared" si="102"/>
        <v/>
      </c>
      <c r="AW86" s="15" t="str">
        <f t="shared" si="103"/>
        <v/>
      </c>
      <c r="AX86" s="15" t="str">
        <f t="shared" si="123"/>
        <v/>
      </c>
      <c r="AY86" s="15" t="str">
        <f t="shared" si="123"/>
        <v/>
      </c>
      <c r="AZ86" s="15" t="str">
        <f t="shared" si="124"/>
        <v/>
      </c>
      <c r="BA86" s="15" t="str">
        <f t="shared" si="98"/>
        <v/>
      </c>
      <c r="BB86" s="15" t="str">
        <f t="shared" si="98"/>
        <v/>
      </c>
      <c r="BC86" s="15" t="str">
        <f t="shared" si="104"/>
        <v/>
      </c>
      <c r="BD86" s="15" t="str">
        <f t="shared" si="105"/>
        <v/>
      </c>
      <c r="BE86" s="15" t="str">
        <f t="shared" si="106"/>
        <v/>
      </c>
      <c r="BF86" s="15" t="str">
        <f t="shared" si="107"/>
        <v/>
      </c>
      <c r="BG86" s="15" t="str">
        <f t="shared" si="108"/>
        <v/>
      </c>
      <c r="BH86" s="15" t="str">
        <f t="shared" si="125"/>
        <v/>
      </c>
      <c r="BI86" s="15" t="str">
        <f t="shared" si="126"/>
        <v/>
      </c>
      <c r="BJ86" s="15" t="str">
        <f t="shared" si="127"/>
        <v/>
      </c>
      <c r="BK86" s="15" t="str">
        <f t="shared" si="109"/>
        <v/>
      </c>
      <c r="BL86" s="15" t="str">
        <f t="shared" si="110"/>
        <v/>
      </c>
      <c r="BM86" s="15" t="str">
        <f t="shared" si="128"/>
        <v/>
      </c>
      <c r="BN86" s="15" t="str">
        <f t="shared" si="111"/>
        <v/>
      </c>
      <c r="BO86" s="15" t="str">
        <f t="shared" si="129"/>
        <v/>
      </c>
      <c r="BP86" s="15" t="str">
        <f t="shared" si="130"/>
        <v/>
      </c>
      <c r="BQ86" s="15" t="str">
        <f t="shared" si="112"/>
        <v/>
      </c>
      <c r="BR86" s="15" t="str">
        <f t="shared" si="131"/>
        <v/>
      </c>
      <c r="BS86" s="15" t="str">
        <f t="shared" si="132"/>
        <v/>
      </c>
      <c r="BT86" s="15" t="str">
        <f t="shared" si="113"/>
        <v/>
      </c>
      <c r="BU86" s="15" t="str">
        <f t="shared" si="133"/>
        <v/>
      </c>
      <c r="BV86" s="15" t="str">
        <f t="shared" si="134"/>
        <v/>
      </c>
      <c r="BW86" s="15" t="str">
        <f t="shared" si="114"/>
        <v/>
      </c>
      <c r="BX86" s="15" t="str">
        <f t="shared" si="135"/>
        <v/>
      </c>
      <c r="BY86" s="15" t="str">
        <f t="shared" si="136"/>
        <v/>
      </c>
      <c r="BZ86" s="15" t="str">
        <f t="shared" si="115"/>
        <v/>
      </c>
      <c r="CA86" s="15" t="str">
        <f t="shared" si="137"/>
        <v/>
      </c>
      <c r="CB86" s="15" t="str">
        <f t="shared" si="138"/>
        <v/>
      </c>
      <c r="CC86" s="15" t="str">
        <f t="shared" si="116"/>
        <v/>
      </c>
      <c r="CD86" s="15" t="str">
        <f t="shared" si="139"/>
        <v/>
      </c>
      <c r="CE86" s="15" t="str">
        <f t="shared" si="140"/>
        <v/>
      </c>
      <c r="CF86" s="15" t="str">
        <f t="shared" si="117"/>
        <v/>
      </c>
      <c r="CG86" s="15" t="str">
        <f t="shared" si="141"/>
        <v/>
      </c>
      <c r="CH86" s="15" t="str">
        <f t="shared" si="142"/>
        <v/>
      </c>
      <c r="CI86" s="15" t="str">
        <f t="shared" si="143"/>
        <v/>
      </c>
      <c r="CJ86" s="16" t="b">
        <f t="shared" si="144"/>
        <v>0</v>
      </c>
      <c r="CK86" s="16" t="b">
        <f t="shared" si="145"/>
        <v>0</v>
      </c>
      <c r="CL86" s="16" t="b">
        <f t="shared" si="146"/>
        <v>0</v>
      </c>
      <c r="CM86" s="16" t="b">
        <f t="shared" si="147"/>
        <v>0</v>
      </c>
      <c r="CN86" s="16" t="b">
        <f t="shared" si="148"/>
        <v>0</v>
      </c>
      <c r="CO86" s="16" t="b">
        <f t="shared" si="149"/>
        <v>0</v>
      </c>
      <c r="CP86" s="16" t="b">
        <f t="shared" si="150"/>
        <v>0</v>
      </c>
      <c r="CQ86" s="16" t="b">
        <f t="shared" si="151"/>
        <v>0</v>
      </c>
      <c r="CR86" s="16" t="b">
        <f t="shared" si="152"/>
        <v>0</v>
      </c>
      <c r="CS86" s="16" t="b">
        <f t="shared" si="153"/>
        <v>0</v>
      </c>
      <c r="CT86" s="16" t="b">
        <f t="shared" si="154"/>
        <v>0</v>
      </c>
      <c r="CU86" s="16" t="b">
        <f t="shared" si="155"/>
        <v>0</v>
      </c>
      <c r="CV86" s="16" t="b">
        <f t="shared" si="156"/>
        <v>0</v>
      </c>
      <c r="CW86" s="16" t="b">
        <f t="shared" si="157"/>
        <v>0</v>
      </c>
      <c r="CX86" s="16" t="b">
        <f t="shared" si="158"/>
        <v>0</v>
      </c>
      <c r="CY86" s="16" t="b">
        <f t="shared" si="159"/>
        <v>0</v>
      </c>
      <c r="CZ86" s="16" t="b">
        <f t="shared" si="160"/>
        <v>0</v>
      </c>
      <c r="DA86" s="16" t="b">
        <f t="shared" si="161"/>
        <v>0</v>
      </c>
      <c r="DB86" s="16" t="b">
        <f t="shared" si="162"/>
        <v>0</v>
      </c>
      <c r="DC86" s="16" t="b">
        <f t="shared" si="163"/>
        <v>0</v>
      </c>
      <c r="DD86" s="16" t="b">
        <f t="shared" si="164"/>
        <v>0</v>
      </c>
      <c r="DE86" s="16" t="b">
        <f t="shared" si="165"/>
        <v>0</v>
      </c>
      <c r="DF86" s="16" t="b">
        <f t="shared" si="166"/>
        <v>0</v>
      </c>
      <c r="DG86" s="16" t="b">
        <f t="shared" si="167"/>
        <v>0</v>
      </c>
      <c r="DJ86" s="18"/>
      <c r="DK86" s="18"/>
      <c r="DL86" s="53" t="str">
        <f t="shared" si="118"/>
        <v/>
      </c>
      <c r="DM86" s="53" t="str">
        <f t="shared" si="119"/>
        <v/>
      </c>
      <c r="DN86" s="53" t="str">
        <f t="shared" si="120"/>
        <v/>
      </c>
      <c r="DO86" s="53" t="str">
        <f t="shared" si="121"/>
        <v/>
      </c>
      <c r="DP86" s="53" t="str">
        <f t="shared" si="122"/>
        <v/>
      </c>
      <c r="DQ86" s="53" t="str">
        <f>IF(ISBLANK($D86),"",CHOOSE($D86,Certification!$C$32,Certification!$C$48,Certification!$C$64,Certification!$C$80,Certification!$C$96))</f>
        <v/>
      </c>
      <c r="DR86" s="53" t="str">
        <f>IF(ISBLANK($D86),"",CHOOSE($D86,Certification!$C$33,Certification!$C$49,Certification!$C$65,Certification!$C$81,Certification!$C$97))</f>
        <v/>
      </c>
      <c r="DS86" s="53" t="str">
        <f>IF(ISBLANK($D86),"",CHOOSE($D86,Certification!$C$34,Certification!$C$50,Certification!$C$66,Certification!$C$82,Certification!$C$98))</f>
        <v/>
      </c>
      <c r="DT86" s="53" t="str">
        <f>IF(ISBLANK($D86),"",CHOOSE($D86,Certification!$C$35,Certification!$C$51,Certification!$C$67,Certification!$C$83,Certification!$C$99))</f>
        <v/>
      </c>
      <c r="DU86" s="53" t="str">
        <f>IF(ISBLANK($D86),"",CHOOSE($D86,Certification!$C$36,Certification!$C$52,Certification!$C$68,Certification!$C$84,Certification!$C$100))</f>
        <v/>
      </c>
      <c r="DV86" s="53" t="str">
        <f>IF(ISBLANK($D86),"",CHOOSE($D86,Certification!$C$37,Certification!$C$53,Certification!$C$69,Certification!$C$85,Certification!$C$101))</f>
        <v/>
      </c>
      <c r="DW86" s="169" t="str">
        <f>IF(ISBLANK($D86),"",CHOOSE($D86,Certification!$G$39,Certification!$G$55,Certification!$G$71,Certification!$G$87,Certification!$G$103))</f>
        <v/>
      </c>
      <c r="DX86" s="169" t="str">
        <f>IF(ISBLANK($D86),"",CHOOSE($D86,Certification!$G$40,Certification!$G$56,Certification!$G$72,Certification!$G$88,Certification!$G$104))</f>
        <v/>
      </c>
      <c r="DY86" s="169" t="str">
        <f>IF(ISBLANK($D86),"",CHOOSE($D86,Certification!$G$41,Certification!$G$57,Certification!$G$73,Certification!$G$89,Certification!$G$105))</f>
        <v/>
      </c>
      <c r="DZ86" s="53" t="str">
        <f>IF(ISBLANK($D86),"",CHOOSE($D86,IF(ISBLANK(Certification!$C$43),"",Certification!$C$43),IF(ISBLANK(Certification!$C$59),"",Certification!$C$59),IF(ISBLANK(Certification!$C$75),"",Certification!$C$75),IF(ISBLANK(Certification!$C$91),"",Certification!$C$91),IF(ISBLANK(Certification!$C$107),"",Certification!$C$107)))</f>
        <v/>
      </c>
      <c r="EA86" s="53" t="str">
        <f>IF(ISBLANK($D86),"",CHOOSE($D86,IF(ISBLANK(Certification!$C$45),"",Certification!$C$45),IF(ISBLANK(Certification!$C$61),"",Certification!$C$61),IF(ISBLANK(Certification!$C$77),"",Certification!$C$77),IF(ISBLANK(Certification!$C$93),"",Certification!$C$93),IF(ISBLANK(Certification!$C$109),"",Certification!$C$109)))</f>
        <v/>
      </c>
      <c r="EC86" s="19" t="s">
        <v>8</v>
      </c>
    </row>
    <row r="87" spans="1:133" s="17" customFormat="1" ht="25.5" x14ac:dyDescent="0.2">
      <c r="A87" s="48">
        <v>77</v>
      </c>
      <c r="B87" s="49" t="str">
        <f t="shared" si="99"/>
        <v/>
      </c>
      <c r="C87" s="186"/>
      <c r="D87" s="26"/>
      <c r="E87" s="189"/>
      <c r="F87" s="189"/>
      <c r="G87" s="189"/>
      <c r="H87" s="189"/>
      <c r="I87" s="189"/>
      <c r="J87" s="27"/>
      <c r="K87" s="27"/>
      <c r="L87" s="27"/>
      <c r="M87" s="27"/>
      <c r="N87" s="43"/>
      <c r="O87" s="27"/>
      <c r="P87" s="43"/>
      <c r="Q87" s="27"/>
      <c r="R87" s="27"/>
      <c r="S87" s="27"/>
      <c r="T87" s="26"/>
      <c r="U87" s="26"/>
      <c r="V87" s="27"/>
      <c r="W87" s="26"/>
      <c r="X87" s="26"/>
      <c r="Y87" s="26"/>
      <c r="Z87" s="26"/>
      <c r="AA87" s="26"/>
      <c r="AB87" s="26"/>
      <c r="AC87" s="26"/>
      <c r="AD87" s="26"/>
      <c r="AE87" s="26"/>
      <c r="AF87" s="26"/>
      <c r="AG87" s="26"/>
      <c r="AH87" s="26"/>
      <c r="AI87" s="26"/>
      <c r="AJ87" s="26"/>
      <c r="AK87" s="26"/>
      <c r="AL87" s="26"/>
      <c r="AM87" s="26"/>
      <c r="AN87" s="26"/>
      <c r="AO87" s="26"/>
      <c r="AP87" s="26"/>
      <c r="AQ87" s="175"/>
      <c r="AR87" s="206"/>
      <c r="AS87" s="180"/>
      <c r="AT87" s="15" t="str">
        <f t="shared" si="100"/>
        <v/>
      </c>
      <c r="AU87" s="15" t="str">
        <f t="shared" si="101"/>
        <v/>
      </c>
      <c r="AV87" s="15" t="str">
        <f t="shared" si="102"/>
        <v/>
      </c>
      <c r="AW87" s="15" t="str">
        <f t="shared" si="103"/>
        <v/>
      </c>
      <c r="AX87" s="15" t="str">
        <f t="shared" si="123"/>
        <v/>
      </c>
      <c r="AY87" s="15" t="str">
        <f t="shared" si="123"/>
        <v/>
      </c>
      <c r="AZ87" s="15" t="str">
        <f t="shared" si="124"/>
        <v/>
      </c>
      <c r="BA87" s="15" t="str">
        <f t="shared" si="98"/>
        <v/>
      </c>
      <c r="BB87" s="15" t="str">
        <f t="shared" si="98"/>
        <v/>
      </c>
      <c r="BC87" s="15" t="str">
        <f t="shared" si="104"/>
        <v/>
      </c>
      <c r="BD87" s="15" t="str">
        <f t="shared" si="105"/>
        <v/>
      </c>
      <c r="BE87" s="15" t="str">
        <f t="shared" si="106"/>
        <v/>
      </c>
      <c r="BF87" s="15" t="str">
        <f t="shared" si="107"/>
        <v/>
      </c>
      <c r="BG87" s="15" t="str">
        <f t="shared" si="108"/>
        <v/>
      </c>
      <c r="BH87" s="15" t="str">
        <f t="shared" si="125"/>
        <v/>
      </c>
      <c r="BI87" s="15" t="str">
        <f t="shared" si="126"/>
        <v/>
      </c>
      <c r="BJ87" s="15" t="str">
        <f t="shared" si="127"/>
        <v/>
      </c>
      <c r="BK87" s="15" t="str">
        <f t="shared" si="109"/>
        <v/>
      </c>
      <c r="BL87" s="15" t="str">
        <f t="shared" si="110"/>
        <v/>
      </c>
      <c r="BM87" s="15" t="str">
        <f t="shared" si="128"/>
        <v/>
      </c>
      <c r="BN87" s="15" t="str">
        <f t="shared" si="111"/>
        <v/>
      </c>
      <c r="BO87" s="15" t="str">
        <f t="shared" si="129"/>
        <v/>
      </c>
      <c r="BP87" s="15" t="str">
        <f t="shared" si="130"/>
        <v/>
      </c>
      <c r="BQ87" s="15" t="str">
        <f t="shared" si="112"/>
        <v/>
      </c>
      <c r="BR87" s="15" t="str">
        <f t="shared" si="131"/>
        <v/>
      </c>
      <c r="BS87" s="15" t="str">
        <f t="shared" si="132"/>
        <v/>
      </c>
      <c r="BT87" s="15" t="str">
        <f t="shared" si="113"/>
        <v/>
      </c>
      <c r="BU87" s="15" t="str">
        <f t="shared" si="133"/>
        <v/>
      </c>
      <c r="BV87" s="15" t="str">
        <f t="shared" si="134"/>
        <v/>
      </c>
      <c r="BW87" s="15" t="str">
        <f t="shared" si="114"/>
        <v/>
      </c>
      <c r="BX87" s="15" t="str">
        <f t="shared" si="135"/>
        <v/>
      </c>
      <c r="BY87" s="15" t="str">
        <f t="shared" si="136"/>
        <v/>
      </c>
      <c r="BZ87" s="15" t="str">
        <f t="shared" si="115"/>
        <v/>
      </c>
      <c r="CA87" s="15" t="str">
        <f t="shared" si="137"/>
        <v/>
      </c>
      <c r="CB87" s="15" t="str">
        <f t="shared" si="138"/>
        <v/>
      </c>
      <c r="CC87" s="15" t="str">
        <f t="shared" si="116"/>
        <v/>
      </c>
      <c r="CD87" s="15" t="str">
        <f t="shared" si="139"/>
        <v/>
      </c>
      <c r="CE87" s="15" t="str">
        <f t="shared" si="140"/>
        <v/>
      </c>
      <c r="CF87" s="15" t="str">
        <f t="shared" si="117"/>
        <v/>
      </c>
      <c r="CG87" s="15" t="str">
        <f t="shared" si="141"/>
        <v/>
      </c>
      <c r="CH87" s="15" t="str">
        <f t="shared" si="142"/>
        <v/>
      </c>
      <c r="CI87" s="15" t="str">
        <f t="shared" si="143"/>
        <v/>
      </c>
      <c r="CJ87" s="16" t="b">
        <f t="shared" si="144"/>
        <v>0</v>
      </c>
      <c r="CK87" s="16" t="b">
        <f t="shared" si="145"/>
        <v>0</v>
      </c>
      <c r="CL87" s="16" t="b">
        <f t="shared" si="146"/>
        <v>0</v>
      </c>
      <c r="CM87" s="16" t="b">
        <f t="shared" si="147"/>
        <v>0</v>
      </c>
      <c r="CN87" s="16" t="b">
        <f t="shared" si="148"/>
        <v>0</v>
      </c>
      <c r="CO87" s="16" t="b">
        <f t="shared" si="149"/>
        <v>0</v>
      </c>
      <c r="CP87" s="16" t="b">
        <f t="shared" si="150"/>
        <v>0</v>
      </c>
      <c r="CQ87" s="16" t="b">
        <f t="shared" si="151"/>
        <v>0</v>
      </c>
      <c r="CR87" s="16" t="b">
        <f t="shared" si="152"/>
        <v>0</v>
      </c>
      <c r="CS87" s="16" t="b">
        <f t="shared" si="153"/>
        <v>0</v>
      </c>
      <c r="CT87" s="16" t="b">
        <f t="shared" si="154"/>
        <v>0</v>
      </c>
      <c r="CU87" s="16" t="b">
        <f t="shared" si="155"/>
        <v>0</v>
      </c>
      <c r="CV87" s="16" t="b">
        <f t="shared" si="156"/>
        <v>0</v>
      </c>
      <c r="CW87" s="16" t="b">
        <f t="shared" si="157"/>
        <v>0</v>
      </c>
      <c r="CX87" s="16" t="b">
        <f t="shared" si="158"/>
        <v>0</v>
      </c>
      <c r="CY87" s="16" t="b">
        <f t="shared" si="159"/>
        <v>0</v>
      </c>
      <c r="CZ87" s="16" t="b">
        <f t="shared" si="160"/>
        <v>0</v>
      </c>
      <c r="DA87" s="16" t="b">
        <f t="shared" si="161"/>
        <v>0</v>
      </c>
      <c r="DB87" s="16" t="b">
        <f t="shared" si="162"/>
        <v>0</v>
      </c>
      <c r="DC87" s="16" t="b">
        <f t="shared" si="163"/>
        <v>0</v>
      </c>
      <c r="DD87" s="16" t="b">
        <f t="shared" si="164"/>
        <v>0</v>
      </c>
      <c r="DE87" s="16" t="b">
        <f t="shared" si="165"/>
        <v>0</v>
      </c>
      <c r="DF87" s="16" t="b">
        <f t="shared" si="166"/>
        <v>0</v>
      </c>
      <c r="DG87" s="16" t="b">
        <f t="shared" si="167"/>
        <v>0</v>
      </c>
      <c r="DJ87" s="18"/>
      <c r="DK87" s="18"/>
      <c r="DL87" s="53" t="str">
        <f t="shared" si="118"/>
        <v/>
      </c>
      <c r="DM87" s="53" t="str">
        <f t="shared" si="119"/>
        <v/>
      </c>
      <c r="DN87" s="53" t="str">
        <f t="shared" si="120"/>
        <v/>
      </c>
      <c r="DO87" s="53" t="str">
        <f t="shared" si="121"/>
        <v/>
      </c>
      <c r="DP87" s="53" t="str">
        <f t="shared" si="122"/>
        <v/>
      </c>
      <c r="DQ87" s="53" t="str">
        <f>IF(ISBLANK($D87),"",CHOOSE($D87,Certification!$C$32,Certification!$C$48,Certification!$C$64,Certification!$C$80,Certification!$C$96))</f>
        <v/>
      </c>
      <c r="DR87" s="53" t="str">
        <f>IF(ISBLANK($D87),"",CHOOSE($D87,Certification!$C$33,Certification!$C$49,Certification!$C$65,Certification!$C$81,Certification!$C$97))</f>
        <v/>
      </c>
      <c r="DS87" s="53" t="str">
        <f>IF(ISBLANK($D87),"",CHOOSE($D87,Certification!$C$34,Certification!$C$50,Certification!$C$66,Certification!$C$82,Certification!$C$98))</f>
        <v/>
      </c>
      <c r="DT87" s="53" t="str">
        <f>IF(ISBLANK($D87),"",CHOOSE($D87,Certification!$C$35,Certification!$C$51,Certification!$C$67,Certification!$C$83,Certification!$C$99))</f>
        <v/>
      </c>
      <c r="DU87" s="53" t="str">
        <f>IF(ISBLANK($D87),"",CHOOSE($D87,Certification!$C$36,Certification!$C$52,Certification!$C$68,Certification!$C$84,Certification!$C$100))</f>
        <v/>
      </c>
      <c r="DV87" s="53" t="str">
        <f>IF(ISBLANK($D87),"",CHOOSE($D87,Certification!$C$37,Certification!$C$53,Certification!$C$69,Certification!$C$85,Certification!$C$101))</f>
        <v/>
      </c>
      <c r="DW87" s="169" t="str">
        <f>IF(ISBLANK($D87),"",CHOOSE($D87,Certification!$G$39,Certification!$G$55,Certification!$G$71,Certification!$G$87,Certification!$G$103))</f>
        <v/>
      </c>
      <c r="DX87" s="169" t="str">
        <f>IF(ISBLANK($D87),"",CHOOSE($D87,Certification!$G$40,Certification!$G$56,Certification!$G$72,Certification!$G$88,Certification!$G$104))</f>
        <v/>
      </c>
      <c r="DY87" s="169" t="str">
        <f>IF(ISBLANK($D87),"",CHOOSE($D87,Certification!$G$41,Certification!$G$57,Certification!$G$73,Certification!$G$89,Certification!$G$105))</f>
        <v/>
      </c>
      <c r="DZ87" s="53" t="str">
        <f>IF(ISBLANK($D87),"",CHOOSE($D87,IF(ISBLANK(Certification!$C$43),"",Certification!$C$43),IF(ISBLANK(Certification!$C$59),"",Certification!$C$59),IF(ISBLANK(Certification!$C$75),"",Certification!$C$75),IF(ISBLANK(Certification!$C$91),"",Certification!$C$91),IF(ISBLANK(Certification!$C$107),"",Certification!$C$107)))</f>
        <v/>
      </c>
      <c r="EA87" s="53" t="str">
        <f>IF(ISBLANK($D87),"",CHOOSE($D87,IF(ISBLANK(Certification!$C$45),"",Certification!$C$45),IF(ISBLANK(Certification!$C$61),"",Certification!$C$61),IF(ISBLANK(Certification!$C$77),"",Certification!$C$77),IF(ISBLANK(Certification!$C$93),"",Certification!$C$93),IF(ISBLANK(Certification!$C$109),"",Certification!$C$109)))</f>
        <v/>
      </c>
      <c r="EC87" s="19" t="s">
        <v>8</v>
      </c>
    </row>
    <row r="88" spans="1:133" s="17" customFormat="1" ht="25.5" x14ac:dyDescent="0.2">
      <c r="A88" s="48">
        <v>78</v>
      </c>
      <c r="B88" s="49" t="str">
        <f t="shared" si="99"/>
        <v/>
      </c>
      <c r="C88" s="186"/>
      <c r="D88" s="26"/>
      <c r="E88" s="189"/>
      <c r="F88" s="189"/>
      <c r="G88" s="189"/>
      <c r="H88" s="189"/>
      <c r="I88" s="189"/>
      <c r="J88" s="27"/>
      <c r="K88" s="27"/>
      <c r="L88" s="27"/>
      <c r="M88" s="27"/>
      <c r="N88" s="43"/>
      <c r="O88" s="27"/>
      <c r="P88" s="43"/>
      <c r="Q88" s="27"/>
      <c r="R88" s="27"/>
      <c r="S88" s="27"/>
      <c r="T88" s="26"/>
      <c r="U88" s="26"/>
      <c r="V88" s="27"/>
      <c r="W88" s="26"/>
      <c r="X88" s="26"/>
      <c r="Y88" s="26"/>
      <c r="Z88" s="26"/>
      <c r="AA88" s="26"/>
      <c r="AB88" s="26"/>
      <c r="AC88" s="26"/>
      <c r="AD88" s="26"/>
      <c r="AE88" s="26"/>
      <c r="AF88" s="26"/>
      <c r="AG88" s="26"/>
      <c r="AH88" s="26"/>
      <c r="AI88" s="26"/>
      <c r="AJ88" s="26"/>
      <c r="AK88" s="26"/>
      <c r="AL88" s="26"/>
      <c r="AM88" s="26"/>
      <c r="AN88" s="26"/>
      <c r="AO88" s="26"/>
      <c r="AP88" s="26"/>
      <c r="AQ88" s="175"/>
      <c r="AR88" s="206"/>
      <c r="AS88" s="180"/>
      <c r="AT88" s="15" t="str">
        <f t="shared" si="100"/>
        <v/>
      </c>
      <c r="AU88" s="15" t="str">
        <f t="shared" si="101"/>
        <v/>
      </c>
      <c r="AV88" s="15" t="str">
        <f t="shared" si="102"/>
        <v/>
      </c>
      <c r="AW88" s="15" t="str">
        <f t="shared" si="103"/>
        <v/>
      </c>
      <c r="AX88" s="15" t="str">
        <f t="shared" si="123"/>
        <v/>
      </c>
      <c r="AY88" s="15" t="str">
        <f t="shared" si="123"/>
        <v/>
      </c>
      <c r="AZ88" s="15" t="str">
        <f t="shared" si="124"/>
        <v/>
      </c>
      <c r="BA88" s="15" t="str">
        <f t="shared" si="98"/>
        <v/>
      </c>
      <c r="BB88" s="15" t="str">
        <f t="shared" si="98"/>
        <v/>
      </c>
      <c r="BC88" s="15" t="str">
        <f t="shared" si="104"/>
        <v/>
      </c>
      <c r="BD88" s="15" t="str">
        <f t="shared" si="105"/>
        <v/>
      </c>
      <c r="BE88" s="15" t="str">
        <f t="shared" si="106"/>
        <v/>
      </c>
      <c r="BF88" s="15" t="str">
        <f t="shared" si="107"/>
        <v/>
      </c>
      <c r="BG88" s="15" t="str">
        <f t="shared" si="108"/>
        <v/>
      </c>
      <c r="BH88" s="15" t="str">
        <f t="shared" si="125"/>
        <v/>
      </c>
      <c r="BI88" s="15" t="str">
        <f t="shared" si="126"/>
        <v/>
      </c>
      <c r="BJ88" s="15" t="str">
        <f t="shared" si="127"/>
        <v/>
      </c>
      <c r="BK88" s="15" t="str">
        <f t="shared" si="109"/>
        <v/>
      </c>
      <c r="BL88" s="15" t="str">
        <f t="shared" si="110"/>
        <v/>
      </c>
      <c r="BM88" s="15" t="str">
        <f t="shared" si="128"/>
        <v/>
      </c>
      <c r="BN88" s="15" t="str">
        <f t="shared" si="111"/>
        <v/>
      </c>
      <c r="BO88" s="15" t="str">
        <f t="shared" si="129"/>
        <v/>
      </c>
      <c r="BP88" s="15" t="str">
        <f t="shared" si="130"/>
        <v/>
      </c>
      <c r="BQ88" s="15" t="str">
        <f t="shared" si="112"/>
        <v/>
      </c>
      <c r="BR88" s="15" t="str">
        <f t="shared" si="131"/>
        <v/>
      </c>
      <c r="BS88" s="15" t="str">
        <f t="shared" si="132"/>
        <v/>
      </c>
      <c r="BT88" s="15" t="str">
        <f t="shared" si="113"/>
        <v/>
      </c>
      <c r="BU88" s="15" t="str">
        <f t="shared" si="133"/>
        <v/>
      </c>
      <c r="BV88" s="15" t="str">
        <f t="shared" si="134"/>
        <v/>
      </c>
      <c r="BW88" s="15" t="str">
        <f t="shared" si="114"/>
        <v/>
      </c>
      <c r="BX88" s="15" t="str">
        <f t="shared" si="135"/>
        <v/>
      </c>
      <c r="BY88" s="15" t="str">
        <f t="shared" si="136"/>
        <v/>
      </c>
      <c r="BZ88" s="15" t="str">
        <f t="shared" si="115"/>
        <v/>
      </c>
      <c r="CA88" s="15" t="str">
        <f t="shared" si="137"/>
        <v/>
      </c>
      <c r="CB88" s="15" t="str">
        <f t="shared" si="138"/>
        <v/>
      </c>
      <c r="CC88" s="15" t="str">
        <f t="shared" si="116"/>
        <v/>
      </c>
      <c r="CD88" s="15" t="str">
        <f t="shared" si="139"/>
        <v/>
      </c>
      <c r="CE88" s="15" t="str">
        <f t="shared" si="140"/>
        <v/>
      </c>
      <c r="CF88" s="15" t="str">
        <f t="shared" si="117"/>
        <v/>
      </c>
      <c r="CG88" s="15" t="str">
        <f t="shared" si="141"/>
        <v/>
      </c>
      <c r="CH88" s="15" t="str">
        <f t="shared" si="142"/>
        <v/>
      </c>
      <c r="CI88" s="15" t="str">
        <f t="shared" si="143"/>
        <v/>
      </c>
      <c r="CJ88" s="16" t="b">
        <f t="shared" si="144"/>
        <v>0</v>
      </c>
      <c r="CK88" s="16" t="b">
        <f t="shared" si="145"/>
        <v>0</v>
      </c>
      <c r="CL88" s="16" t="b">
        <f t="shared" si="146"/>
        <v>0</v>
      </c>
      <c r="CM88" s="16" t="b">
        <f t="shared" si="147"/>
        <v>0</v>
      </c>
      <c r="CN88" s="16" t="b">
        <f t="shared" si="148"/>
        <v>0</v>
      </c>
      <c r="CO88" s="16" t="b">
        <f t="shared" si="149"/>
        <v>0</v>
      </c>
      <c r="CP88" s="16" t="b">
        <f t="shared" si="150"/>
        <v>0</v>
      </c>
      <c r="CQ88" s="16" t="b">
        <f t="shared" si="151"/>
        <v>0</v>
      </c>
      <c r="CR88" s="16" t="b">
        <f t="shared" si="152"/>
        <v>0</v>
      </c>
      <c r="CS88" s="16" t="b">
        <f t="shared" si="153"/>
        <v>0</v>
      </c>
      <c r="CT88" s="16" t="b">
        <f t="shared" si="154"/>
        <v>0</v>
      </c>
      <c r="CU88" s="16" t="b">
        <f t="shared" si="155"/>
        <v>0</v>
      </c>
      <c r="CV88" s="16" t="b">
        <f t="shared" si="156"/>
        <v>0</v>
      </c>
      <c r="CW88" s="16" t="b">
        <f t="shared" si="157"/>
        <v>0</v>
      </c>
      <c r="CX88" s="16" t="b">
        <f t="shared" si="158"/>
        <v>0</v>
      </c>
      <c r="CY88" s="16" t="b">
        <f t="shared" si="159"/>
        <v>0</v>
      </c>
      <c r="CZ88" s="16" t="b">
        <f t="shared" si="160"/>
        <v>0</v>
      </c>
      <c r="DA88" s="16" t="b">
        <f t="shared" si="161"/>
        <v>0</v>
      </c>
      <c r="DB88" s="16" t="b">
        <f t="shared" si="162"/>
        <v>0</v>
      </c>
      <c r="DC88" s="16" t="b">
        <f t="shared" si="163"/>
        <v>0</v>
      </c>
      <c r="DD88" s="16" t="b">
        <f t="shared" si="164"/>
        <v>0</v>
      </c>
      <c r="DE88" s="16" t="b">
        <f t="shared" si="165"/>
        <v>0</v>
      </c>
      <c r="DF88" s="16" t="b">
        <f t="shared" si="166"/>
        <v>0</v>
      </c>
      <c r="DG88" s="16" t="b">
        <f t="shared" si="167"/>
        <v>0</v>
      </c>
      <c r="DJ88" s="18"/>
      <c r="DK88" s="18"/>
      <c r="DL88" s="53" t="str">
        <f t="shared" si="118"/>
        <v/>
      </c>
      <c r="DM88" s="53" t="str">
        <f t="shared" si="119"/>
        <v/>
      </c>
      <c r="DN88" s="53" t="str">
        <f t="shared" si="120"/>
        <v/>
      </c>
      <c r="DO88" s="53" t="str">
        <f t="shared" si="121"/>
        <v/>
      </c>
      <c r="DP88" s="53" t="str">
        <f t="shared" si="122"/>
        <v/>
      </c>
      <c r="DQ88" s="53" t="str">
        <f>IF(ISBLANK($D88),"",CHOOSE($D88,Certification!$C$32,Certification!$C$48,Certification!$C$64,Certification!$C$80,Certification!$C$96))</f>
        <v/>
      </c>
      <c r="DR88" s="53" t="str">
        <f>IF(ISBLANK($D88),"",CHOOSE($D88,Certification!$C$33,Certification!$C$49,Certification!$C$65,Certification!$C$81,Certification!$C$97))</f>
        <v/>
      </c>
      <c r="DS88" s="53" t="str">
        <f>IF(ISBLANK($D88),"",CHOOSE($D88,Certification!$C$34,Certification!$C$50,Certification!$C$66,Certification!$C$82,Certification!$C$98))</f>
        <v/>
      </c>
      <c r="DT88" s="53" t="str">
        <f>IF(ISBLANK($D88),"",CHOOSE($D88,Certification!$C$35,Certification!$C$51,Certification!$C$67,Certification!$C$83,Certification!$C$99))</f>
        <v/>
      </c>
      <c r="DU88" s="53" t="str">
        <f>IF(ISBLANK($D88),"",CHOOSE($D88,Certification!$C$36,Certification!$C$52,Certification!$C$68,Certification!$C$84,Certification!$C$100))</f>
        <v/>
      </c>
      <c r="DV88" s="53" t="str">
        <f>IF(ISBLANK($D88),"",CHOOSE($D88,Certification!$C$37,Certification!$C$53,Certification!$C$69,Certification!$C$85,Certification!$C$101))</f>
        <v/>
      </c>
      <c r="DW88" s="169" t="str">
        <f>IF(ISBLANK($D88),"",CHOOSE($D88,Certification!$G$39,Certification!$G$55,Certification!$G$71,Certification!$G$87,Certification!$G$103))</f>
        <v/>
      </c>
      <c r="DX88" s="169" t="str">
        <f>IF(ISBLANK($D88),"",CHOOSE($D88,Certification!$G$40,Certification!$G$56,Certification!$G$72,Certification!$G$88,Certification!$G$104))</f>
        <v/>
      </c>
      <c r="DY88" s="169" t="str">
        <f>IF(ISBLANK($D88),"",CHOOSE($D88,Certification!$G$41,Certification!$G$57,Certification!$G$73,Certification!$G$89,Certification!$G$105))</f>
        <v/>
      </c>
      <c r="DZ88" s="53" t="str">
        <f>IF(ISBLANK($D88),"",CHOOSE($D88,IF(ISBLANK(Certification!$C$43),"",Certification!$C$43),IF(ISBLANK(Certification!$C$59),"",Certification!$C$59),IF(ISBLANK(Certification!$C$75),"",Certification!$C$75),IF(ISBLANK(Certification!$C$91),"",Certification!$C$91),IF(ISBLANK(Certification!$C$107),"",Certification!$C$107)))</f>
        <v/>
      </c>
      <c r="EA88" s="53" t="str">
        <f>IF(ISBLANK($D88),"",CHOOSE($D88,IF(ISBLANK(Certification!$C$45),"",Certification!$C$45),IF(ISBLANK(Certification!$C$61),"",Certification!$C$61),IF(ISBLANK(Certification!$C$77),"",Certification!$C$77),IF(ISBLANK(Certification!$C$93),"",Certification!$C$93),IF(ISBLANK(Certification!$C$109),"",Certification!$C$109)))</f>
        <v/>
      </c>
      <c r="EC88" s="19" t="s">
        <v>8</v>
      </c>
    </row>
    <row r="89" spans="1:133" s="17" customFormat="1" ht="25.5" x14ac:dyDescent="0.2">
      <c r="A89" s="48">
        <v>79</v>
      </c>
      <c r="B89" s="49" t="str">
        <f t="shared" si="99"/>
        <v/>
      </c>
      <c r="C89" s="186"/>
      <c r="D89" s="26"/>
      <c r="E89" s="189"/>
      <c r="F89" s="189"/>
      <c r="G89" s="189"/>
      <c r="H89" s="189"/>
      <c r="I89" s="189"/>
      <c r="J89" s="27"/>
      <c r="K89" s="27"/>
      <c r="L89" s="27"/>
      <c r="M89" s="27"/>
      <c r="N89" s="43"/>
      <c r="O89" s="27"/>
      <c r="P89" s="43"/>
      <c r="Q89" s="27"/>
      <c r="R89" s="27"/>
      <c r="S89" s="27"/>
      <c r="T89" s="26"/>
      <c r="U89" s="26"/>
      <c r="V89" s="27"/>
      <c r="W89" s="26"/>
      <c r="X89" s="26"/>
      <c r="Y89" s="26"/>
      <c r="Z89" s="26"/>
      <c r="AA89" s="26"/>
      <c r="AB89" s="26"/>
      <c r="AC89" s="26"/>
      <c r="AD89" s="26"/>
      <c r="AE89" s="26"/>
      <c r="AF89" s="26"/>
      <c r="AG89" s="26"/>
      <c r="AH89" s="26"/>
      <c r="AI89" s="26"/>
      <c r="AJ89" s="26"/>
      <c r="AK89" s="26"/>
      <c r="AL89" s="26"/>
      <c r="AM89" s="26"/>
      <c r="AN89" s="26"/>
      <c r="AO89" s="26"/>
      <c r="AP89" s="26"/>
      <c r="AQ89" s="175"/>
      <c r="AR89" s="206"/>
      <c r="AS89" s="180"/>
      <c r="AT89" s="15" t="str">
        <f t="shared" si="100"/>
        <v/>
      </c>
      <c r="AU89" s="15" t="str">
        <f t="shared" si="101"/>
        <v/>
      </c>
      <c r="AV89" s="15" t="str">
        <f t="shared" si="102"/>
        <v/>
      </c>
      <c r="AW89" s="15" t="str">
        <f t="shared" si="103"/>
        <v/>
      </c>
      <c r="AX89" s="15" t="str">
        <f t="shared" si="123"/>
        <v/>
      </c>
      <c r="AY89" s="15" t="str">
        <f t="shared" si="123"/>
        <v/>
      </c>
      <c r="AZ89" s="15" t="str">
        <f t="shared" si="124"/>
        <v/>
      </c>
      <c r="BA89" s="15" t="str">
        <f t="shared" si="98"/>
        <v/>
      </c>
      <c r="BB89" s="15" t="str">
        <f t="shared" si="98"/>
        <v/>
      </c>
      <c r="BC89" s="15" t="str">
        <f t="shared" si="104"/>
        <v/>
      </c>
      <c r="BD89" s="15" t="str">
        <f t="shared" si="105"/>
        <v/>
      </c>
      <c r="BE89" s="15" t="str">
        <f t="shared" si="106"/>
        <v/>
      </c>
      <c r="BF89" s="15" t="str">
        <f t="shared" si="107"/>
        <v/>
      </c>
      <c r="BG89" s="15" t="str">
        <f t="shared" si="108"/>
        <v/>
      </c>
      <c r="BH89" s="15" t="str">
        <f t="shared" si="125"/>
        <v/>
      </c>
      <c r="BI89" s="15" t="str">
        <f t="shared" si="126"/>
        <v/>
      </c>
      <c r="BJ89" s="15" t="str">
        <f t="shared" si="127"/>
        <v/>
      </c>
      <c r="BK89" s="15" t="str">
        <f t="shared" si="109"/>
        <v/>
      </c>
      <c r="BL89" s="15" t="str">
        <f t="shared" si="110"/>
        <v/>
      </c>
      <c r="BM89" s="15" t="str">
        <f t="shared" si="128"/>
        <v/>
      </c>
      <c r="BN89" s="15" t="str">
        <f t="shared" si="111"/>
        <v/>
      </c>
      <c r="BO89" s="15" t="str">
        <f t="shared" si="129"/>
        <v/>
      </c>
      <c r="BP89" s="15" t="str">
        <f t="shared" si="130"/>
        <v/>
      </c>
      <c r="BQ89" s="15" t="str">
        <f t="shared" si="112"/>
        <v/>
      </c>
      <c r="BR89" s="15" t="str">
        <f t="shared" si="131"/>
        <v/>
      </c>
      <c r="BS89" s="15" t="str">
        <f t="shared" si="132"/>
        <v/>
      </c>
      <c r="BT89" s="15" t="str">
        <f t="shared" si="113"/>
        <v/>
      </c>
      <c r="BU89" s="15" t="str">
        <f t="shared" si="133"/>
        <v/>
      </c>
      <c r="BV89" s="15" t="str">
        <f t="shared" si="134"/>
        <v/>
      </c>
      <c r="BW89" s="15" t="str">
        <f t="shared" si="114"/>
        <v/>
      </c>
      <c r="BX89" s="15" t="str">
        <f t="shared" si="135"/>
        <v/>
      </c>
      <c r="BY89" s="15" t="str">
        <f t="shared" si="136"/>
        <v/>
      </c>
      <c r="BZ89" s="15" t="str">
        <f t="shared" si="115"/>
        <v/>
      </c>
      <c r="CA89" s="15" t="str">
        <f t="shared" si="137"/>
        <v/>
      </c>
      <c r="CB89" s="15" t="str">
        <f t="shared" si="138"/>
        <v/>
      </c>
      <c r="CC89" s="15" t="str">
        <f t="shared" si="116"/>
        <v/>
      </c>
      <c r="CD89" s="15" t="str">
        <f t="shared" si="139"/>
        <v/>
      </c>
      <c r="CE89" s="15" t="str">
        <f t="shared" si="140"/>
        <v/>
      </c>
      <c r="CF89" s="15" t="str">
        <f t="shared" si="117"/>
        <v/>
      </c>
      <c r="CG89" s="15" t="str">
        <f t="shared" si="141"/>
        <v/>
      </c>
      <c r="CH89" s="15" t="str">
        <f t="shared" si="142"/>
        <v/>
      </c>
      <c r="CI89" s="15" t="str">
        <f t="shared" si="143"/>
        <v/>
      </c>
      <c r="CJ89" s="16" t="b">
        <f t="shared" si="144"/>
        <v>0</v>
      </c>
      <c r="CK89" s="16" t="b">
        <f t="shared" si="145"/>
        <v>0</v>
      </c>
      <c r="CL89" s="16" t="b">
        <f t="shared" si="146"/>
        <v>0</v>
      </c>
      <c r="CM89" s="16" t="b">
        <f t="shared" si="147"/>
        <v>0</v>
      </c>
      <c r="CN89" s="16" t="b">
        <f t="shared" si="148"/>
        <v>0</v>
      </c>
      <c r="CO89" s="16" t="b">
        <f t="shared" si="149"/>
        <v>0</v>
      </c>
      <c r="CP89" s="16" t="b">
        <f t="shared" si="150"/>
        <v>0</v>
      </c>
      <c r="CQ89" s="16" t="b">
        <f t="shared" si="151"/>
        <v>0</v>
      </c>
      <c r="CR89" s="16" t="b">
        <f t="shared" si="152"/>
        <v>0</v>
      </c>
      <c r="CS89" s="16" t="b">
        <f t="shared" si="153"/>
        <v>0</v>
      </c>
      <c r="CT89" s="16" t="b">
        <f t="shared" si="154"/>
        <v>0</v>
      </c>
      <c r="CU89" s="16" t="b">
        <f t="shared" si="155"/>
        <v>0</v>
      </c>
      <c r="CV89" s="16" t="b">
        <f t="shared" si="156"/>
        <v>0</v>
      </c>
      <c r="CW89" s="16" t="b">
        <f t="shared" si="157"/>
        <v>0</v>
      </c>
      <c r="CX89" s="16" t="b">
        <f t="shared" si="158"/>
        <v>0</v>
      </c>
      <c r="CY89" s="16" t="b">
        <f t="shared" si="159"/>
        <v>0</v>
      </c>
      <c r="CZ89" s="16" t="b">
        <f t="shared" si="160"/>
        <v>0</v>
      </c>
      <c r="DA89" s="16" t="b">
        <f t="shared" si="161"/>
        <v>0</v>
      </c>
      <c r="DB89" s="16" t="b">
        <f t="shared" si="162"/>
        <v>0</v>
      </c>
      <c r="DC89" s="16" t="b">
        <f t="shared" si="163"/>
        <v>0</v>
      </c>
      <c r="DD89" s="16" t="b">
        <f t="shared" si="164"/>
        <v>0</v>
      </c>
      <c r="DE89" s="16" t="b">
        <f t="shared" si="165"/>
        <v>0</v>
      </c>
      <c r="DF89" s="16" t="b">
        <f t="shared" si="166"/>
        <v>0</v>
      </c>
      <c r="DG89" s="16" t="b">
        <f t="shared" si="167"/>
        <v>0</v>
      </c>
      <c r="DJ89" s="18"/>
      <c r="DK89" s="18"/>
      <c r="DL89" s="53" t="str">
        <f t="shared" si="118"/>
        <v/>
      </c>
      <c r="DM89" s="53" t="str">
        <f t="shared" si="119"/>
        <v/>
      </c>
      <c r="DN89" s="53" t="str">
        <f t="shared" si="120"/>
        <v/>
      </c>
      <c r="DO89" s="53" t="str">
        <f t="shared" si="121"/>
        <v/>
      </c>
      <c r="DP89" s="53" t="str">
        <f t="shared" si="122"/>
        <v/>
      </c>
      <c r="DQ89" s="53" t="str">
        <f>IF(ISBLANK($D89),"",CHOOSE($D89,Certification!$C$32,Certification!$C$48,Certification!$C$64,Certification!$C$80,Certification!$C$96))</f>
        <v/>
      </c>
      <c r="DR89" s="53" t="str">
        <f>IF(ISBLANK($D89),"",CHOOSE($D89,Certification!$C$33,Certification!$C$49,Certification!$C$65,Certification!$C$81,Certification!$C$97))</f>
        <v/>
      </c>
      <c r="DS89" s="53" t="str">
        <f>IF(ISBLANK($D89),"",CHOOSE($D89,Certification!$C$34,Certification!$C$50,Certification!$C$66,Certification!$C$82,Certification!$C$98))</f>
        <v/>
      </c>
      <c r="DT89" s="53" t="str">
        <f>IF(ISBLANK($D89),"",CHOOSE($D89,Certification!$C$35,Certification!$C$51,Certification!$C$67,Certification!$C$83,Certification!$C$99))</f>
        <v/>
      </c>
      <c r="DU89" s="53" t="str">
        <f>IF(ISBLANK($D89),"",CHOOSE($D89,Certification!$C$36,Certification!$C$52,Certification!$C$68,Certification!$C$84,Certification!$C$100))</f>
        <v/>
      </c>
      <c r="DV89" s="53" t="str">
        <f>IF(ISBLANK($D89),"",CHOOSE($D89,Certification!$C$37,Certification!$C$53,Certification!$C$69,Certification!$C$85,Certification!$C$101))</f>
        <v/>
      </c>
      <c r="DW89" s="169" t="str">
        <f>IF(ISBLANK($D89),"",CHOOSE($D89,Certification!$G$39,Certification!$G$55,Certification!$G$71,Certification!$G$87,Certification!$G$103))</f>
        <v/>
      </c>
      <c r="DX89" s="169" t="str">
        <f>IF(ISBLANK($D89),"",CHOOSE($D89,Certification!$G$40,Certification!$G$56,Certification!$G$72,Certification!$G$88,Certification!$G$104))</f>
        <v/>
      </c>
      <c r="DY89" s="169" t="str">
        <f>IF(ISBLANK($D89),"",CHOOSE($D89,Certification!$G$41,Certification!$G$57,Certification!$G$73,Certification!$G$89,Certification!$G$105))</f>
        <v/>
      </c>
      <c r="DZ89" s="53" t="str">
        <f>IF(ISBLANK($D89),"",CHOOSE($D89,IF(ISBLANK(Certification!$C$43),"",Certification!$C$43),IF(ISBLANK(Certification!$C$59),"",Certification!$C$59),IF(ISBLANK(Certification!$C$75),"",Certification!$C$75),IF(ISBLANK(Certification!$C$91),"",Certification!$C$91),IF(ISBLANK(Certification!$C$107),"",Certification!$C$107)))</f>
        <v/>
      </c>
      <c r="EA89" s="53" t="str">
        <f>IF(ISBLANK($D89),"",CHOOSE($D89,IF(ISBLANK(Certification!$C$45),"",Certification!$C$45),IF(ISBLANK(Certification!$C$61),"",Certification!$C$61),IF(ISBLANK(Certification!$C$77),"",Certification!$C$77),IF(ISBLANK(Certification!$C$93),"",Certification!$C$93),IF(ISBLANK(Certification!$C$109),"",Certification!$C$109)))</f>
        <v/>
      </c>
      <c r="EC89" s="19" t="s">
        <v>8</v>
      </c>
    </row>
    <row r="90" spans="1:133" s="17" customFormat="1" ht="25.5" x14ac:dyDescent="0.2">
      <c r="A90" s="48">
        <v>80</v>
      </c>
      <c r="B90" s="49" t="str">
        <f t="shared" si="99"/>
        <v/>
      </c>
      <c r="C90" s="186"/>
      <c r="D90" s="26"/>
      <c r="E90" s="189"/>
      <c r="F90" s="189"/>
      <c r="G90" s="189"/>
      <c r="H90" s="189"/>
      <c r="I90" s="189"/>
      <c r="J90" s="27"/>
      <c r="K90" s="27"/>
      <c r="L90" s="27"/>
      <c r="M90" s="27"/>
      <c r="N90" s="43"/>
      <c r="O90" s="27"/>
      <c r="P90" s="43"/>
      <c r="Q90" s="27"/>
      <c r="R90" s="27"/>
      <c r="S90" s="27"/>
      <c r="T90" s="26"/>
      <c r="U90" s="26"/>
      <c r="V90" s="27"/>
      <c r="W90" s="26"/>
      <c r="X90" s="26"/>
      <c r="Y90" s="26"/>
      <c r="Z90" s="26"/>
      <c r="AA90" s="26"/>
      <c r="AB90" s="26"/>
      <c r="AC90" s="26"/>
      <c r="AD90" s="26"/>
      <c r="AE90" s="26"/>
      <c r="AF90" s="26"/>
      <c r="AG90" s="26"/>
      <c r="AH90" s="26"/>
      <c r="AI90" s="26"/>
      <c r="AJ90" s="26"/>
      <c r="AK90" s="26"/>
      <c r="AL90" s="26"/>
      <c r="AM90" s="26"/>
      <c r="AN90" s="26"/>
      <c r="AO90" s="26"/>
      <c r="AP90" s="26"/>
      <c r="AQ90" s="175"/>
      <c r="AR90" s="206"/>
      <c r="AS90" s="180"/>
      <c r="AT90" s="15" t="str">
        <f t="shared" si="100"/>
        <v/>
      </c>
      <c r="AU90" s="15" t="str">
        <f t="shared" si="101"/>
        <v/>
      </c>
      <c r="AV90" s="15" t="str">
        <f t="shared" si="102"/>
        <v/>
      </c>
      <c r="AW90" s="15" t="str">
        <f t="shared" si="103"/>
        <v/>
      </c>
      <c r="AX90" s="15" t="str">
        <f t="shared" si="123"/>
        <v/>
      </c>
      <c r="AY90" s="15" t="str">
        <f t="shared" si="123"/>
        <v/>
      </c>
      <c r="AZ90" s="15" t="str">
        <f t="shared" si="124"/>
        <v/>
      </c>
      <c r="BA90" s="15" t="str">
        <f t="shared" si="98"/>
        <v/>
      </c>
      <c r="BB90" s="15" t="str">
        <f t="shared" si="98"/>
        <v/>
      </c>
      <c r="BC90" s="15" t="str">
        <f t="shared" si="104"/>
        <v/>
      </c>
      <c r="BD90" s="15" t="str">
        <f t="shared" si="105"/>
        <v/>
      </c>
      <c r="BE90" s="15" t="str">
        <f t="shared" si="106"/>
        <v/>
      </c>
      <c r="BF90" s="15" t="str">
        <f t="shared" si="107"/>
        <v/>
      </c>
      <c r="BG90" s="15" t="str">
        <f t="shared" si="108"/>
        <v/>
      </c>
      <c r="BH90" s="15" t="str">
        <f t="shared" si="125"/>
        <v/>
      </c>
      <c r="BI90" s="15" t="str">
        <f t="shared" si="126"/>
        <v/>
      </c>
      <c r="BJ90" s="15" t="str">
        <f t="shared" si="127"/>
        <v/>
      </c>
      <c r="BK90" s="15" t="str">
        <f t="shared" si="109"/>
        <v/>
      </c>
      <c r="BL90" s="15" t="str">
        <f t="shared" si="110"/>
        <v/>
      </c>
      <c r="BM90" s="15" t="str">
        <f t="shared" si="128"/>
        <v/>
      </c>
      <c r="BN90" s="15" t="str">
        <f t="shared" si="111"/>
        <v/>
      </c>
      <c r="BO90" s="15" t="str">
        <f t="shared" si="129"/>
        <v/>
      </c>
      <c r="BP90" s="15" t="str">
        <f t="shared" si="130"/>
        <v/>
      </c>
      <c r="BQ90" s="15" t="str">
        <f t="shared" si="112"/>
        <v/>
      </c>
      <c r="BR90" s="15" t="str">
        <f t="shared" si="131"/>
        <v/>
      </c>
      <c r="BS90" s="15" t="str">
        <f t="shared" si="132"/>
        <v/>
      </c>
      <c r="BT90" s="15" t="str">
        <f t="shared" si="113"/>
        <v/>
      </c>
      <c r="BU90" s="15" t="str">
        <f t="shared" si="133"/>
        <v/>
      </c>
      <c r="BV90" s="15" t="str">
        <f t="shared" si="134"/>
        <v/>
      </c>
      <c r="BW90" s="15" t="str">
        <f t="shared" si="114"/>
        <v/>
      </c>
      <c r="BX90" s="15" t="str">
        <f t="shared" si="135"/>
        <v/>
      </c>
      <c r="BY90" s="15" t="str">
        <f t="shared" si="136"/>
        <v/>
      </c>
      <c r="BZ90" s="15" t="str">
        <f t="shared" si="115"/>
        <v/>
      </c>
      <c r="CA90" s="15" t="str">
        <f t="shared" si="137"/>
        <v/>
      </c>
      <c r="CB90" s="15" t="str">
        <f t="shared" si="138"/>
        <v/>
      </c>
      <c r="CC90" s="15" t="str">
        <f t="shared" si="116"/>
        <v/>
      </c>
      <c r="CD90" s="15" t="str">
        <f t="shared" si="139"/>
        <v/>
      </c>
      <c r="CE90" s="15" t="str">
        <f t="shared" si="140"/>
        <v/>
      </c>
      <c r="CF90" s="15" t="str">
        <f t="shared" si="117"/>
        <v/>
      </c>
      <c r="CG90" s="15" t="str">
        <f t="shared" si="141"/>
        <v/>
      </c>
      <c r="CH90" s="15" t="str">
        <f t="shared" si="142"/>
        <v/>
      </c>
      <c r="CI90" s="15" t="str">
        <f t="shared" si="143"/>
        <v/>
      </c>
      <c r="CJ90" s="16" t="b">
        <f t="shared" si="144"/>
        <v>0</v>
      </c>
      <c r="CK90" s="16" t="b">
        <f t="shared" si="145"/>
        <v>0</v>
      </c>
      <c r="CL90" s="16" t="b">
        <f t="shared" si="146"/>
        <v>0</v>
      </c>
      <c r="CM90" s="16" t="b">
        <f t="shared" si="147"/>
        <v>0</v>
      </c>
      <c r="CN90" s="16" t="b">
        <f t="shared" si="148"/>
        <v>0</v>
      </c>
      <c r="CO90" s="16" t="b">
        <f t="shared" si="149"/>
        <v>0</v>
      </c>
      <c r="CP90" s="16" t="b">
        <f t="shared" si="150"/>
        <v>0</v>
      </c>
      <c r="CQ90" s="16" t="b">
        <f t="shared" si="151"/>
        <v>0</v>
      </c>
      <c r="CR90" s="16" t="b">
        <f t="shared" si="152"/>
        <v>0</v>
      </c>
      <c r="CS90" s="16" t="b">
        <f t="shared" si="153"/>
        <v>0</v>
      </c>
      <c r="CT90" s="16" t="b">
        <f t="shared" si="154"/>
        <v>0</v>
      </c>
      <c r="CU90" s="16" t="b">
        <f t="shared" si="155"/>
        <v>0</v>
      </c>
      <c r="CV90" s="16" t="b">
        <f t="shared" si="156"/>
        <v>0</v>
      </c>
      <c r="CW90" s="16" t="b">
        <f t="shared" si="157"/>
        <v>0</v>
      </c>
      <c r="CX90" s="16" t="b">
        <f t="shared" si="158"/>
        <v>0</v>
      </c>
      <c r="CY90" s="16" t="b">
        <f t="shared" si="159"/>
        <v>0</v>
      </c>
      <c r="CZ90" s="16" t="b">
        <f t="shared" si="160"/>
        <v>0</v>
      </c>
      <c r="DA90" s="16" t="b">
        <f t="shared" si="161"/>
        <v>0</v>
      </c>
      <c r="DB90" s="16" t="b">
        <f t="shared" si="162"/>
        <v>0</v>
      </c>
      <c r="DC90" s="16" t="b">
        <f t="shared" si="163"/>
        <v>0</v>
      </c>
      <c r="DD90" s="16" t="b">
        <f t="shared" si="164"/>
        <v>0</v>
      </c>
      <c r="DE90" s="16" t="b">
        <f t="shared" si="165"/>
        <v>0</v>
      </c>
      <c r="DF90" s="16" t="b">
        <f t="shared" si="166"/>
        <v>0</v>
      </c>
      <c r="DG90" s="16" t="b">
        <f t="shared" si="167"/>
        <v>0</v>
      </c>
      <c r="DJ90" s="18"/>
      <c r="DK90" s="18"/>
      <c r="DL90" s="53" t="str">
        <f t="shared" si="118"/>
        <v/>
      </c>
      <c r="DM90" s="53" t="str">
        <f t="shared" si="119"/>
        <v/>
      </c>
      <c r="DN90" s="53" t="str">
        <f t="shared" si="120"/>
        <v/>
      </c>
      <c r="DO90" s="53" t="str">
        <f t="shared" si="121"/>
        <v/>
      </c>
      <c r="DP90" s="53" t="str">
        <f t="shared" si="122"/>
        <v/>
      </c>
      <c r="DQ90" s="53" t="str">
        <f>IF(ISBLANK($D90),"",CHOOSE($D90,Certification!$C$32,Certification!$C$48,Certification!$C$64,Certification!$C$80,Certification!$C$96))</f>
        <v/>
      </c>
      <c r="DR90" s="53" t="str">
        <f>IF(ISBLANK($D90),"",CHOOSE($D90,Certification!$C$33,Certification!$C$49,Certification!$C$65,Certification!$C$81,Certification!$C$97))</f>
        <v/>
      </c>
      <c r="DS90" s="53" t="str">
        <f>IF(ISBLANK($D90),"",CHOOSE($D90,Certification!$C$34,Certification!$C$50,Certification!$C$66,Certification!$C$82,Certification!$C$98))</f>
        <v/>
      </c>
      <c r="DT90" s="53" t="str">
        <f>IF(ISBLANK($D90),"",CHOOSE($D90,Certification!$C$35,Certification!$C$51,Certification!$C$67,Certification!$C$83,Certification!$C$99))</f>
        <v/>
      </c>
      <c r="DU90" s="53" t="str">
        <f>IF(ISBLANK($D90),"",CHOOSE($D90,Certification!$C$36,Certification!$C$52,Certification!$C$68,Certification!$C$84,Certification!$C$100))</f>
        <v/>
      </c>
      <c r="DV90" s="53" t="str">
        <f>IF(ISBLANK($D90),"",CHOOSE($D90,Certification!$C$37,Certification!$C$53,Certification!$C$69,Certification!$C$85,Certification!$C$101))</f>
        <v/>
      </c>
      <c r="DW90" s="169" t="str">
        <f>IF(ISBLANK($D90),"",CHOOSE($D90,Certification!$G$39,Certification!$G$55,Certification!$G$71,Certification!$G$87,Certification!$G$103))</f>
        <v/>
      </c>
      <c r="DX90" s="169" t="str">
        <f>IF(ISBLANK($D90),"",CHOOSE($D90,Certification!$G$40,Certification!$G$56,Certification!$G$72,Certification!$G$88,Certification!$G$104))</f>
        <v/>
      </c>
      <c r="DY90" s="169" t="str">
        <f>IF(ISBLANK($D90),"",CHOOSE($D90,Certification!$G$41,Certification!$G$57,Certification!$G$73,Certification!$G$89,Certification!$G$105))</f>
        <v/>
      </c>
      <c r="DZ90" s="53" t="str">
        <f>IF(ISBLANK($D90),"",CHOOSE($D90,IF(ISBLANK(Certification!$C$43),"",Certification!$C$43),IF(ISBLANK(Certification!$C$59),"",Certification!$C$59),IF(ISBLANK(Certification!$C$75),"",Certification!$C$75),IF(ISBLANK(Certification!$C$91),"",Certification!$C$91),IF(ISBLANK(Certification!$C$107),"",Certification!$C$107)))</f>
        <v/>
      </c>
      <c r="EA90" s="53" t="str">
        <f>IF(ISBLANK($D90),"",CHOOSE($D90,IF(ISBLANK(Certification!$C$45),"",Certification!$C$45),IF(ISBLANK(Certification!$C$61),"",Certification!$C$61),IF(ISBLANK(Certification!$C$77),"",Certification!$C$77),IF(ISBLANK(Certification!$C$93),"",Certification!$C$93),IF(ISBLANK(Certification!$C$109),"",Certification!$C$109)))</f>
        <v/>
      </c>
      <c r="EC90" s="19" t="s">
        <v>8</v>
      </c>
    </row>
    <row r="91" spans="1:133" s="17" customFormat="1" ht="25.5" x14ac:dyDescent="0.2">
      <c r="A91" s="48">
        <v>81</v>
      </c>
      <c r="B91" s="49" t="str">
        <f t="shared" si="99"/>
        <v/>
      </c>
      <c r="C91" s="186"/>
      <c r="D91" s="26"/>
      <c r="E91" s="189"/>
      <c r="F91" s="189"/>
      <c r="G91" s="189"/>
      <c r="H91" s="189"/>
      <c r="I91" s="189"/>
      <c r="J91" s="27"/>
      <c r="K91" s="27"/>
      <c r="L91" s="27"/>
      <c r="M91" s="27"/>
      <c r="N91" s="43"/>
      <c r="O91" s="27"/>
      <c r="P91" s="43"/>
      <c r="Q91" s="27"/>
      <c r="R91" s="27"/>
      <c r="S91" s="27"/>
      <c r="T91" s="26"/>
      <c r="U91" s="26"/>
      <c r="V91" s="27"/>
      <c r="W91" s="26"/>
      <c r="X91" s="26"/>
      <c r="Y91" s="26"/>
      <c r="Z91" s="26"/>
      <c r="AA91" s="26"/>
      <c r="AB91" s="26"/>
      <c r="AC91" s="26"/>
      <c r="AD91" s="26"/>
      <c r="AE91" s="26"/>
      <c r="AF91" s="26"/>
      <c r="AG91" s="26"/>
      <c r="AH91" s="26"/>
      <c r="AI91" s="26"/>
      <c r="AJ91" s="26"/>
      <c r="AK91" s="26"/>
      <c r="AL91" s="26"/>
      <c r="AM91" s="26"/>
      <c r="AN91" s="26"/>
      <c r="AO91" s="26"/>
      <c r="AP91" s="26"/>
      <c r="AQ91" s="175"/>
      <c r="AR91" s="206"/>
      <c r="AS91" s="180"/>
      <c r="AT91" s="15" t="str">
        <f t="shared" si="100"/>
        <v/>
      </c>
      <c r="AU91" s="15" t="str">
        <f t="shared" si="101"/>
        <v/>
      </c>
      <c r="AV91" s="15" t="str">
        <f t="shared" si="102"/>
        <v/>
      </c>
      <c r="AW91" s="15" t="str">
        <f t="shared" si="103"/>
        <v/>
      </c>
      <c r="AX91" s="15" t="str">
        <f t="shared" si="123"/>
        <v/>
      </c>
      <c r="AY91" s="15" t="str">
        <f t="shared" si="123"/>
        <v/>
      </c>
      <c r="AZ91" s="15" t="str">
        <f t="shared" si="124"/>
        <v/>
      </c>
      <c r="BA91" s="15" t="str">
        <f t="shared" ref="BA91:BB110" si="168">IF(COUNTA($C91:$AR91)=0,"","ok")</f>
        <v/>
      </c>
      <c r="BB91" s="15" t="str">
        <f t="shared" si="168"/>
        <v/>
      </c>
      <c r="BC91" s="15" t="str">
        <f t="shared" si="104"/>
        <v/>
      </c>
      <c r="BD91" s="15" t="str">
        <f t="shared" si="105"/>
        <v/>
      </c>
      <c r="BE91" s="15" t="str">
        <f t="shared" si="106"/>
        <v/>
      </c>
      <c r="BF91" s="15" t="str">
        <f t="shared" si="107"/>
        <v/>
      </c>
      <c r="BG91" s="15" t="str">
        <f t="shared" si="108"/>
        <v/>
      </c>
      <c r="BH91" s="15" t="str">
        <f t="shared" si="125"/>
        <v/>
      </c>
      <c r="BI91" s="15" t="str">
        <f t="shared" si="126"/>
        <v/>
      </c>
      <c r="BJ91" s="15" t="str">
        <f t="shared" si="127"/>
        <v/>
      </c>
      <c r="BK91" s="15" t="str">
        <f t="shared" si="109"/>
        <v/>
      </c>
      <c r="BL91" s="15" t="str">
        <f t="shared" si="110"/>
        <v/>
      </c>
      <c r="BM91" s="15" t="str">
        <f t="shared" si="128"/>
        <v/>
      </c>
      <c r="BN91" s="15" t="str">
        <f t="shared" si="111"/>
        <v/>
      </c>
      <c r="BO91" s="15" t="str">
        <f t="shared" si="129"/>
        <v/>
      </c>
      <c r="BP91" s="15" t="str">
        <f t="shared" si="130"/>
        <v/>
      </c>
      <c r="BQ91" s="15" t="str">
        <f t="shared" si="112"/>
        <v/>
      </c>
      <c r="BR91" s="15" t="str">
        <f t="shared" si="131"/>
        <v/>
      </c>
      <c r="BS91" s="15" t="str">
        <f t="shared" si="132"/>
        <v/>
      </c>
      <c r="BT91" s="15" t="str">
        <f t="shared" si="113"/>
        <v/>
      </c>
      <c r="BU91" s="15" t="str">
        <f t="shared" si="133"/>
        <v/>
      </c>
      <c r="BV91" s="15" t="str">
        <f t="shared" si="134"/>
        <v/>
      </c>
      <c r="BW91" s="15" t="str">
        <f t="shared" si="114"/>
        <v/>
      </c>
      <c r="BX91" s="15" t="str">
        <f t="shared" si="135"/>
        <v/>
      </c>
      <c r="BY91" s="15" t="str">
        <f t="shared" si="136"/>
        <v/>
      </c>
      <c r="BZ91" s="15" t="str">
        <f t="shared" si="115"/>
        <v/>
      </c>
      <c r="CA91" s="15" t="str">
        <f t="shared" si="137"/>
        <v/>
      </c>
      <c r="CB91" s="15" t="str">
        <f t="shared" si="138"/>
        <v/>
      </c>
      <c r="CC91" s="15" t="str">
        <f t="shared" si="116"/>
        <v/>
      </c>
      <c r="CD91" s="15" t="str">
        <f t="shared" si="139"/>
        <v/>
      </c>
      <c r="CE91" s="15" t="str">
        <f t="shared" si="140"/>
        <v/>
      </c>
      <c r="CF91" s="15" t="str">
        <f t="shared" si="117"/>
        <v/>
      </c>
      <c r="CG91" s="15" t="str">
        <f t="shared" si="141"/>
        <v/>
      </c>
      <c r="CH91" s="15" t="str">
        <f t="shared" si="142"/>
        <v/>
      </c>
      <c r="CI91" s="15" t="str">
        <f t="shared" si="143"/>
        <v/>
      </c>
      <c r="CJ91" s="16" t="b">
        <f t="shared" si="144"/>
        <v>0</v>
      </c>
      <c r="CK91" s="16" t="b">
        <f t="shared" si="145"/>
        <v>0</v>
      </c>
      <c r="CL91" s="16" t="b">
        <f t="shared" si="146"/>
        <v>0</v>
      </c>
      <c r="CM91" s="16" t="b">
        <f t="shared" si="147"/>
        <v>0</v>
      </c>
      <c r="CN91" s="16" t="b">
        <f t="shared" si="148"/>
        <v>0</v>
      </c>
      <c r="CO91" s="16" t="b">
        <f t="shared" si="149"/>
        <v>0</v>
      </c>
      <c r="CP91" s="16" t="b">
        <f t="shared" si="150"/>
        <v>0</v>
      </c>
      <c r="CQ91" s="16" t="b">
        <f t="shared" si="151"/>
        <v>0</v>
      </c>
      <c r="CR91" s="16" t="b">
        <f t="shared" si="152"/>
        <v>0</v>
      </c>
      <c r="CS91" s="16" t="b">
        <f t="shared" si="153"/>
        <v>0</v>
      </c>
      <c r="CT91" s="16" t="b">
        <f t="shared" si="154"/>
        <v>0</v>
      </c>
      <c r="CU91" s="16" t="b">
        <f t="shared" si="155"/>
        <v>0</v>
      </c>
      <c r="CV91" s="16" t="b">
        <f t="shared" si="156"/>
        <v>0</v>
      </c>
      <c r="CW91" s="16" t="b">
        <f t="shared" si="157"/>
        <v>0</v>
      </c>
      <c r="CX91" s="16" t="b">
        <f t="shared" si="158"/>
        <v>0</v>
      </c>
      <c r="CY91" s="16" t="b">
        <f t="shared" si="159"/>
        <v>0</v>
      </c>
      <c r="CZ91" s="16" t="b">
        <f t="shared" si="160"/>
        <v>0</v>
      </c>
      <c r="DA91" s="16" t="b">
        <f t="shared" si="161"/>
        <v>0</v>
      </c>
      <c r="DB91" s="16" t="b">
        <f t="shared" si="162"/>
        <v>0</v>
      </c>
      <c r="DC91" s="16" t="b">
        <f t="shared" si="163"/>
        <v>0</v>
      </c>
      <c r="DD91" s="16" t="b">
        <f t="shared" si="164"/>
        <v>0</v>
      </c>
      <c r="DE91" s="16" t="b">
        <f t="shared" si="165"/>
        <v>0</v>
      </c>
      <c r="DF91" s="16" t="b">
        <f t="shared" si="166"/>
        <v>0</v>
      </c>
      <c r="DG91" s="16" t="b">
        <f t="shared" si="167"/>
        <v>0</v>
      </c>
      <c r="DJ91" s="18"/>
      <c r="DK91" s="18"/>
      <c r="DL91" s="53" t="str">
        <f t="shared" si="118"/>
        <v/>
      </c>
      <c r="DM91" s="53" t="str">
        <f t="shared" si="119"/>
        <v/>
      </c>
      <c r="DN91" s="53" t="str">
        <f t="shared" si="120"/>
        <v/>
      </c>
      <c r="DO91" s="53" t="str">
        <f t="shared" si="121"/>
        <v/>
      </c>
      <c r="DP91" s="53" t="str">
        <f t="shared" si="122"/>
        <v/>
      </c>
      <c r="DQ91" s="53" t="str">
        <f>IF(ISBLANK($D91),"",CHOOSE($D91,Certification!$C$32,Certification!$C$48,Certification!$C$64,Certification!$C$80,Certification!$C$96))</f>
        <v/>
      </c>
      <c r="DR91" s="53" t="str">
        <f>IF(ISBLANK($D91),"",CHOOSE($D91,Certification!$C$33,Certification!$C$49,Certification!$C$65,Certification!$C$81,Certification!$C$97))</f>
        <v/>
      </c>
      <c r="DS91" s="53" t="str">
        <f>IF(ISBLANK($D91),"",CHOOSE($D91,Certification!$C$34,Certification!$C$50,Certification!$C$66,Certification!$C$82,Certification!$C$98))</f>
        <v/>
      </c>
      <c r="DT91" s="53" t="str">
        <f>IF(ISBLANK($D91),"",CHOOSE($D91,Certification!$C$35,Certification!$C$51,Certification!$C$67,Certification!$C$83,Certification!$C$99))</f>
        <v/>
      </c>
      <c r="DU91" s="53" t="str">
        <f>IF(ISBLANK($D91),"",CHOOSE($D91,Certification!$C$36,Certification!$C$52,Certification!$C$68,Certification!$C$84,Certification!$C$100))</f>
        <v/>
      </c>
      <c r="DV91" s="53" t="str">
        <f>IF(ISBLANK($D91),"",CHOOSE($D91,Certification!$C$37,Certification!$C$53,Certification!$C$69,Certification!$C$85,Certification!$C$101))</f>
        <v/>
      </c>
      <c r="DW91" s="169" t="str">
        <f>IF(ISBLANK($D91),"",CHOOSE($D91,Certification!$G$39,Certification!$G$55,Certification!$G$71,Certification!$G$87,Certification!$G$103))</f>
        <v/>
      </c>
      <c r="DX91" s="169" t="str">
        <f>IF(ISBLANK($D91),"",CHOOSE($D91,Certification!$G$40,Certification!$G$56,Certification!$G$72,Certification!$G$88,Certification!$G$104))</f>
        <v/>
      </c>
      <c r="DY91" s="169" t="str">
        <f>IF(ISBLANK($D91),"",CHOOSE($D91,Certification!$G$41,Certification!$G$57,Certification!$G$73,Certification!$G$89,Certification!$G$105))</f>
        <v/>
      </c>
      <c r="DZ91" s="53" t="str">
        <f>IF(ISBLANK($D91),"",CHOOSE($D91,IF(ISBLANK(Certification!$C$43),"",Certification!$C$43),IF(ISBLANK(Certification!$C$59),"",Certification!$C$59),IF(ISBLANK(Certification!$C$75),"",Certification!$C$75),IF(ISBLANK(Certification!$C$91),"",Certification!$C$91),IF(ISBLANK(Certification!$C$107),"",Certification!$C$107)))</f>
        <v/>
      </c>
      <c r="EA91" s="53" t="str">
        <f>IF(ISBLANK($D91),"",CHOOSE($D91,IF(ISBLANK(Certification!$C$45),"",Certification!$C$45),IF(ISBLANK(Certification!$C$61),"",Certification!$C$61),IF(ISBLANK(Certification!$C$77),"",Certification!$C$77),IF(ISBLANK(Certification!$C$93),"",Certification!$C$93),IF(ISBLANK(Certification!$C$109),"",Certification!$C$109)))</f>
        <v/>
      </c>
      <c r="EC91" s="19" t="s">
        <v>8</v>
      </c>
    </row>
    <row r="92" spans="1:133" s="17" customFormat="1" ht="25.5" x14ac:dyDescent="0.2">
      <c r="A92" s="48">
        <v>82</v>
      </c>
      <c r="B92" s="49" t="str">
        <f t="shared" si="99"/>
        <v/>
      </c>
      <c r="C92" s="186"/>
      <c r="D92" s="26"/>
      <c r="E92" s="189"/>
      <c r="F92" s="189"/>
      <c r="G92" s="189"/>
      <c r="H92" s="189"/>
      <c r="I92" s="189"/>
      <c r="J92" s="27"/>
      <c r="K92" s="27"/>
      <c r="L92" s="27"/>
      <c r="M92" s="27"/>
      <c r="N92" s="43"/>
      <c r="O92" s="27"/>
      <c r="P92" s="43"/>
      <c r="Q92" s="27"/>
      <c r="R92" s="27"/>
      <c r="S92" s="27"/>
      <c r="T92" s="26"/>
      <c r="U92" s="26"/>
      <c r="V92" s="27"/>
      <c r="W92" s="26"/>
      <c r="X92" s="26"/>
      <c r="Y92" s="26"/>
      <c r="Z92" s="26"/>
      <c r="AA92" s="26"/>
      <c r="AB92" s="26"/>
      <c r="AC92" s="26"/>
      <c r="AD92" s="26"/>
      <c r="AE92" s="26"/>
      <c r="AF92" s="26"/>
      <c r="AG92" s="26"/>
      <c r="AH92" s="26"/>
      <c r="AI92" s="26"/>
      <c r="AJ92" s="26"/>
      <c r="AK92" s="26"/>
      <c r="AL92" s="26"/>
      <c r="AM92" s="26"/>
      <c r="AN92" s="26"/>
      <c r="AO92" s="26"/>
      <c r="AP92" s="26"/>
      <c r="AQ92" s="175"/>
      <c r="AR92" s="206"/>
      <c r="AS92" s="180"/>
      <c r="AT92" s="15" t="str">
        <f t="shared" si="100"/>
        <v/>
      </c>
      <c r="AU92" s="15" t="str">
        <f t="shared" si="101"/>
        <v/>
      </c>
      <c r="AV92" s="15" t="str">
        <f t="shared" si="102"/>
        <v/>
      </c>
      <c r="AW92" s="15" t="str">
        <f t="shared" si="103"/>
        <v/>
      </c>
      <c r="AX92" s="15" t="str">
        <f t="shared" si="123"/>
        <v/>
      </c>
      <c r="AY92" s="15" t="str">
        <f t="shared" si="123"/>
        <v/>
      </c>
      <c r="AZ92" s="15" t="str">
        <f t="shared" si="124"/>
        <v/>
      </c>
      <c r="BA92" s="15" t="str">
        <f t="shared" si="168"/>
        <v/>
      </c>
      <c r="BB92" s="15" t="str">
        <f t="shared" si="168"/>
        <v/>
      </c>
      <c r="BC92" s="15" t="str">
        <f t="shared" si="104"/>
        <v/>
      </c>
      <c r="BD92" s="15" t="str">
        <f t="shared" si="105"/>
        <v/>
      </c>
      <c r="BE92" s="15" t="str">
        <f t="shared" si="106"/>
        <v/>
      </c>
      <c r="BF92" s="15" t="str">
        <f t="shared" si="107"/>
        <v/>
      </c>
      <c r="BG92" s="15" t="str">
        <f t="shared" si="108"/>
        <v/>
      </c>
      <c r="BH92" s="15" t="str">
        <f t="shared" si="125"/>
        <v/>
      </c>
      <c r="BI92" s="15" t="str">
        <f t="shared" si="126"/>
        <v/>
      </c>
      <c r="BJ92" s="15" t="str">
        <f t="shared" si="127"/>
        <v/>
      </c>
      <c r="BK92" s="15" t="str">
        <f t="shared" si="109"/>
        <v/>
      </c>
      <c r="BL92" s="15" t="str">
        <f t="shared" si="110"/>
        <v/>
      </c>
      <c r="BM92" s="15" t="str">
        <f t="shared" si="128"/>
        <v/>
      </c>
      <c r="BN92" s="15" t="str">
        <f t="shared" si="111"/>
        <v/>
      </c>
      <c r="BO92" s="15" t="str">
        <f t="shared" si="129"/>
        <v/>
      </c>
      <c r="BP92" s="15" t="str">
        <f t="shared" si="130"/>
        <v/>
      </c>
      <c r="BQ92" s="15" t="str">
        <f t="shared" si="112"/>
        <v/>
      </c>
      <c r="BR92" s="15" t="str">
        <f t="shared" si="131"/>
        <v/>
      </c>
      <c r="BS92" s="15" t="str">
        <f t="shared" si="132"/>
        <v/>
      </c>
      <c r="BT92" s="15" t="str">
        <f t="shared" si="113"/>
        <v/>
      </c>
      <c r="BU92" s="15" t="str">
        <f t="shared" si="133"/>
        <v/>
      </c>
      <c r="BV92" s="15" t="str">
        <f t="shared" si="134"/>
        <v/>
      </c>
      <c r="BW92" s="15" t="str">
        <f t="shared" si="114"/>
        <v/>
      </c>
      <c r="BX92" s="15" t="str">
        <f t="shared" si="135"/>
        <v/>
      </c>
      <c r="BY92" s="15" t="str">
        <f t="shared" si="136"/>
        <v/>
      </c>
      <c r="BZ92" s="15" t="str">
        <f t="shared" si="115"/>
        <v/>
      </c>
      <c r="CA92" s="15" t="str">
        <f t="shared" si="137"/>
        <v/>
      </c>
      <c r="CB92" s="15" t="str">
        <f t="shared" si="138"/>
        <v/>
      </c>
      <c r="CC92" s="15" t="str">
        <f t="shared" si="116"/>
        <v/>
      </c>
      <c r="CD92" s="15" t="str">
        <f t="shared" si="139"/>
        <v/>
      </c>
      <c r="CE92" s="15" t="str">
        <f t="shared" si="140"/>
        <v/>
      </c>
      <c r="CF92" s="15" t="str">
        <f t="shared" si="117"/>
        <v/>
      </c>
      <c r="CG92" s="15" t="str">
        <f t="shared" si="141"/>
        <v/>
      </c>
      <c r="CH92" s="15" t="str">
        <f t="shared" si="142"/>
        <v/>
      </c>
      <c r="CI92" s="15" t="str">
        <f t="shared" si="143"/>
        <v/>
      </c>
      <c r="CJ92" s="16" t="b">
        <f t="shared" si="144"/>
        <v>0</v>
      </c>
      <c r="CK92" s="16" t="b">
        <f t="shared" si="145"/>
        <v>0</v>
      </c>
      <c r="CL92" s="16" t="b">
        <f t="shared" si="146"/>
        <v>0</v>
      </c>
      <c r="CM92" s="16" t="b">
        <f t="shared" si="147"/>
        <v>0</v>
      </c>
      <c r="CN92" s="16" t="b">
        <f t="shared" si="148"/>
        <v>0</v>
      </c>
      <c r="CO92" s="16" t="b">
        <f t="shared" si="149"/>
        <v>0</v>
      </c>
      <c r="CP92" s="16" t="b">
        <f t="shared" si="150"/>
        <v>0</v>
      </c>
      <c r="CQ92" s="16" t="b">
        <f t="shared" si="151"/>
        <v>0</v>
      </c>
      <c r="CR92" s="16" t="b">
        <f t="shared" si="152"/>
        <v>0</v>
      </c>
      <c r="CS92" s="16" t="b">
        <f t="shared" si="153"/>
        <v>0</v>
      </c>
      <c r="CT92" s="16" t="b">
        <f t="shared" si="154"/>
        <v>0</v>
      </c>
      <c r="CU92" s="16" t="b">
        <f t="shared" si="155"/>
        <v>0</v>
      </c>
      <c r="CV92" s="16" t="b">
        <f t="shared" si="156"/>
        <v>0</v>
      </c>
      <c r="CW92" s="16" t="b">
        <f t="shared" si="157"/>
        <v>0</v>
      </c>
      <c r="CX92" s="16" t="b">
        <f t="shared" si="158"/>
        <v>0</v>
      </c>
      <c r="CY92" s="16" t="b">
        <f t="shared" si="159"/>
        <v>0</v>
      </c>
      <c r="CZ92" s="16" t="b">
        <f t="shared" si="160"/>
        <v>0</v>
      </c>
      <c r="DA92" s="16" t="b">
        <f t="shared" si="161"/>
        <v>0</v>
      </c>
      <c r="DB92" s="16" t="b">
        <f t="shared" si="162"/>
        <v>0</v>
      </c>
      <c r="DC92" s="16" t="b">
        <f t="shared" si="163"/>
        <v>0</v>
      </c>
      <c r="DD92" s="16" t="b">
        <f t="shared" si="164"/>
        <v>0</v>
      </c>
      <c r="DE92" s="16" t="b">
        <f t="shared" si="165"/>
        <v>0</v>
      </c>
      <c r="DF92" s="16" t="b">
        <f t="shared" si="166"/>
        <v>0</v>
      </c>
      <c r="DG92" s="16" t="b">
        <f t="shared" si="167"/>
        <v>0</v>
      </c>
      <c r="DJ92" s="18"/>
      <c r="DK92" s="18"/>
      <c r="DL92" s="53" t="str">
        <f t="shared" si="118"/>
        <v/>
      </c>
      <c r="DM92" s="53" t="str">
        <f t="shared" si="119"/>
        <v/>
      </c>
      <c r="DN92" s="53" t="str">
        <f t="shared" si="120"/>
        <v/>
      </c>
      <c r="DO92" s="53" t="str">
        <f t="shared" si="121"/>
        <v/>
      </c>
      <c r="DP92" s="53" t="str">
        <f t="shared" si="122"/>
        <v/>
      </c>
      <c r="DQ92" s="53" t="str">
        <f>IF(ISBLANK($D92),"",CHOOSE($D92,Certification!$C$32,Certification!$C$48,Certification!$C$64,Certification!$C$80,Certification!$C$96))</f>
        <v/>
      </c>
      <c r="DR92" s="53" t="str">
        <f>IF(ISBLANK($D92),"",CHOOSE($D92,Certification!$C$33,Certification!$C$49,Certification!$C$65,Certification!$C$81,Certification!$C$97))</f>
        <v/>
      </c>
      <c r="DS92" s="53" t="str">
        <f>IF(ISBLANK($D92),"",CHOOSE($D92,Certification!$C$34,Certification!$C$50,Certification!$C$66,Certification!$C$82,Certification!$C$98))</f>
        <v/>
      </c>
      <c r="DT92" s="53" t="str">
        <f>IF(ISBLANK($D92),"",CHOOSE($D92,Certification!$C$35,Certification!$C$51,Certification!$C$67,Certification!$C$83,Certification!$C$99))</f>
        <v/>
      </c>
      <c r="DU92" s="53" t="str">
        <f>IF(ISBLANK($D92),"",CHOOSE($D92,Certification!$C$36,Certification!$C$52,Certification!$C$68,Certification!$C$84,Certification!$C$100))</f>
        <v/>
      </c>
      <c r="DV92" s="53" t="str">
        <f>IF(ISBLANK($D92),"",CHOOSE($D92,Certification!$C$37,Certification!$C$53,Certification!$C$69,Certification!$C$85,Certification!$C$101))</f>
        <v/>
      </c>
      <c r="DW92" s="169" t="str">
        <f>IF(ISBLANK($D92),"",CHOOSE($D92,Certification!$G$39,Certification!$G$55,Certification!$G$71,Certification!$G$87,Certification!$G$103))</f>
        <v/>
      </c>
      <c r="DX92" s="169" t="str">
        <f>IF(ISBLANK($D92),"",CHOOSE($D92,Certification!$G$40,Certification!$G$56,Certification!$G$72,Certification!$G$88,Certification!$G$104))</f>
        <v/>
      </c>
      <c r="DY92" s="169" t="str">
        <f>IF(ISBLANK($D92),"",CHOOSE($D92,Certification!$G$41,Certification!$G$57,Certification!$G$73,Certification!$G$89,Certification!$G$105))</f>
        <v/>
      </c>
      <c r="DZ92" s="53" t="str">
        <f>IF(ISBLANK($D92),"",CHOOSE($D92,IF(ISBLANK(Certification!$C$43),"",Certification!$C$43),IF(ISBLANK(Certification!$C$59),"",Certification!$C$59),IF(ISBLANK(Certification!$C$75),"",Certification!$C$75),IF(ISBLANK(Certification!$C$91),"",Certification!$C$91),IF(ISBLANK(Certification!$C$107),"",Certification!$C$107)))</f>
        <v/>
      </c>
      <c r="EA92" s="53" t="str">
        <f>IF(ISBLANK($D92),"",CHOOSE($D92,IF(ISBLANK(Certification!$C$45),"",Certification!$C$45),IF(ISBLANK(Certification!$C$61),"",Certification!$C$61),IF(ISBLANK(Certification!$C$77),"",Certification!$C$77),IF(ISBLANK(Certification!$C$93),"",Certification!$C$93),IF(ISBLANK(Certification!$C$109),"",Certification!$C$109)))</f>
        <v/>
      </c>
      <c r="EC92" s="19" t="s">
        <v>8</v>
      </c>
    </row>
    <row r="93" spans="1:133" s="17" customFormat="1" ht="25.5" x14ac:dyDescent="0.2">
      <c r="A93" s="48">
        <v>83</v>
      </c>
      <c r="B93" s="49" t="str">
        <f t="shared" si="99"/>
        <v/>
      </c>
      <c r="C93" s="186"/>
      <c r="D93" s="26"/>
      <c r="E93" s="189"/>
      <c r="F93" s="189"/>
      <c r="G93" s="189"/>
      <c r="H93" s="189"/>
      <c r="I93" s="189"/>
      <c r="J93" s="27"/>
      <c r="K93" s="27"/>
      <c r="L93" s="27"/>
      <c r="M93" s="27"/>
      <c r="N93" s="43"/>
      <c r="O93" s="27"/>
      <c r="P93" s="43"/>
      <c r="Q93" s="27"/>
      <c r="R93" s="27"/>
      <c r="S93" s="27"/>
      <c r="T93" s="26"/>
      <c r="U93" s="26"/>
      <c r="V93" s="27"/>
      <c r="W93" s="26"/>
      <c r="X93" s="26"/>
      <c r="Y93" s="26"/>
      <c r="Z93" s="26"/>
      <c r="AA93" s="26"/>
      <c r="AB93" s="26"/>
      <c r="AC93" s="26"/>
      <c r="AD93" s="26"/>
      <c r="AE93" s="26"/>
      <c r="AF93" s="26"/>
      <c r="AG93" s="26"/>
      <c r="AH93" s="26"/>
      <c r="AI93" s="26"/>
      <c r="AJ93" s="26"/>
      <c r="AK93" s="26"/>
      <c r="AL93" s="26"/>
      <c r="AM93" s="26"/>
      <c r="AN93" s="26"/>
      <c r="AO93" s="26"/>
      <c r="AP93" s="26"/>
      <c r="AQ93" s="175"/>
      <c r="AR93" s="206"/>
      <c r="AS93" s="180"/>
      <c r="AT93" s="15" t="str">
        <f t="shared" si="100"/>
        <v/>
      </c>
      <c r="AU93" s="15" t="str">
        <f t="shared" si="101"/>
        <v/>
      </c>
      <c r="AV93" s="15" t="str">
        <f t="shared" si="102"/>
        <v/>
      </c>
      <c r="AW93" s="15" t="str">
        <f t="shared" si="103"/>
        <v/>
      </c>
      <c r="AX93" s="15" t="str">
        <f t="shared" si="123"/>
        <v/>
      </c>
      <c r="AY93" s="15" t="str">
        <f t="shared" si="123"/>
        <v/>
      </c>
      <c r="AZ93" s="15" t="str">
        <f t="shared" si="124"/>
        <v/>
      </c>
      <c r="BA93" s="15" t="str">
        <f t="shared" si="168"/>
        <v/>
      </c>
      <c r="BB93" s="15" t="str">
        <f t="shared" si="168"/>
        <v/>
      </c>
      <c r="BC93" s="15" t="str">
        <f t="shared" si="104"/>
        <v/>
      </c>
      <c r="BD93" s="15" t="str">
        <f t="shared" si="105"/>
        <v/>
      </c>
      <c r="BE93" s="15" t="str">
        <f t="shared" si="106"/>
        <v/>
      </c>
      <c r="BF93" s="15" t="str">
        <f t="shared" si="107"/>
        <v/>
      </c>
      <c r="BG93" s="15" t="str">
        <f t="shared" si="108"/>
        <v/>
      </c>
      <c r="BH93" s="15" t="str">
        <f t="shared" si="125"/>
        <v/>
      </c>
      <c r="BI93" s="15" t="str">
        <f t="shared" si="126"/>
        <v/>
      </c>
      <c r="BJ93" s="15" t="str">
        <f t="shared" si="127"/>
        <v/>
      </c>
      <c r="BK93" s="15" t="str">
        <f t="shared" si="109"/>
        <v/>
      </c>
      <c r="BL93" s="15" t="str">
        <f t="shared" si="110"/>
        <v/>
      </c>
      <c r="BM93" s="15" t="str">
        <f t="shared" si="128"/>
        <v/>
      </c>
      <c r="BN93" s="15" t="str">
        <f t="shared" si="111"/>
        <v/>
      </c>
      <c r="BO93" s="15" t="str">
        <f t="shared" si="129"/>
        <v/>
      </c>
      <c r="BP93" s="15" t="str">
        <f t="shared" si="130"/>
        <v/>
      </c>
      <c r="BQ93" s="15" t="str">
        <f t="shared" si="112"/>
        <v/>
      </c>
      <c r="BR93" s="15" t="str">
        <f t="shared" si="131"/>
        <v/>
      </c>
      <c r="BS93" s="15" t="str">
        <f t="shared" si="132"/>
        <v/>
      </c>
      <c r="BT93" s="15" t="str">
        <f t="shared" si="113"/>
        <v/>
      </c>
      <c r="BU93" s="15" t="str">
        <f t="shared" si="133"/>
        <v/>
      </c>
      <c r="BV93" s="15" t="str">
        <f t="shared" si="134"/>
        <v/>
      </c>
      <c r="BW93" s="15" t="str">
        <f t="shared" si="114"/>
        <v/>
      </c>
      <c r="BX93" s="15" t="str">
        <f t="shared" si="135"/>
        <v/>
      </c>
      <c r="BY93" s="15" t="str">
        <f t="shared" si="136"/>
        <v/>
      </c>
      <c r="BZ93" s="15" t="str">
        <f t="shared" si="115"/>
        <v/>
      </c>
      <c r="CA93" s="15" t="str">
        <f t="shared" si="137"/>
        <v/>
      </c>
      <c r="CB93" s="15" t="str">
        <f t="shared" si="138"/>
        <v/>
      </c>
      <c r="CC93" s="15" t="str">
        <f t="shared" si="116"/>
        <v/>
      </c>
      <c r="CD93" s="15" t="str">
        <f t="shared" si="139"/>
        <v/>
      </c>
      <c r="CE93" s="15" t="str">
        <f t="shared" si="140"/>
        <v/>
      </c>
      <c r="CF93" s="15" t="str">
        <f t="shared" si="117"/>
        <v/>
      </c>
      <c r="CG93" s="15" t="str">
        <f t="shared" si="141"/>
        <v/>
      </c>
      <c r="CH93" s="15" t="str">
        <f t="shared" si="142"/>
        <v/>
      </c>
      <c r="CI93" s="15" t="str">
        <f t="shared" si="143"/>
        <v/>
      </c>
      <c r="CJ93" s="16" t="b">
        <f t="shared" si="144"/>
        <v>0</v>
      </c>
      <c r="CK93" s="16" t="b">
        <f t="shared" si="145"/>
        <v>0</v>
      </c>
      <c r="CL93" s="16" t="b">
        <f t="shared" si="146"/>
        <v>0</v>
      </c>
      <c r="CM93" s="16" t="b">
        <f t="shared" si="147"/>
        <v>0</v>
      </c>
      <c r="CN93" s="16" t="b">
        <f t="shared" si="148"/>
        <v>0</v>
      </c>
      <c r="CO93" s="16" t="b">
        <f t="shared" si="149"/>
        <v>0</v>
      </c>
      <c r="CP93" s="16" t="b">
        <f t="shared" si="150"/>
        <v>0</v>
      </c>
      <c r="CQ93" s="16" t="b">
        <f t="shared" si="151"/>
        <v>0</v>
      </c>
      <c r="CR93" s="16" t="b">
        <f t="shared" si="152"/>
        <v>0</v>
      </c>
      <c r="CS93" s="16" t="b">
        <f t="shared" si="153"/>
        <v>0</v>
      </c>
      <c r="CT93" s="16" t="b">
        <f t="shared" si="154"/>
        <v>0</v>
      </c>
      <c r="CU93" s="16" t="b">
        <f t="shared" si="155"/>
        <v>0</v>
      </c>
      <c r="CV93" s="16" t="b">
        <f t="shared" si="156"/>
        <v>0</v>
      </c>
      <c r="CW93" s="16" t="b">
        <f t="shared" si="157"/>
        <v>0</v>
      </c>
      <c r="CX93" s="16" t="b">
        <f t="shared" si="158"/>
        <v>0</v>
      </c>
      <c r="CY93" s="16" t="b">
        <f t="shared" si="159"/>
        <v>0</v>
      </c>
      <c r="CZ93" s="16" t="b">
        <f t="shared" si="160"/>
        <v>0</v>
      </c>
      <c r="DA93" s="16" t="b">
        <f t="shared" si="161"/>
        <v>0</v>
      </c>
      <c r="DB93" s="16" t="b">
        <f t="shared" si="162"/>
        <v>0</v>
      </c>
      <c r="DC93" s="16" t="b">
        <f t="shared" si="163"/>
        <v>0</v>
      </c>
      <c r="DD93" s="16" t="b">
        <f t="shared" si="164"/>
        <v>0</v>
      </c>
      <c r="DE93" s="16" t="b">
        <f t="shared" si="165"/>
        <v>0</v>
      </c>
      <c r="DF93" s="16" t="b">
        <f t="shared" si="166"/>
        <v>0</v>
      </c>
      <c r="DG93" s="16" t="b">
        <f t="shared" si="167"/>
        <v>0</v>
      </c>
      <c r="DJ93" s="18"/>
      <c r="DK93" s="18"/>
      <c r="DL93" s="53" t="str">
        <f t="shared" si="118"/>
        <v/>
      </c>
      <c r="DM93" s="53" t="str">
        <f t="shared" si="119"/>
        <v/>
      </c>
      <c r="DN93" s="53" t="str">
        <f t="shared" si="120"/>
        <v/>
      </c>
      <c r="DO93" s="53" t="str">
        <f t="shared" si="121"/>
        <v/>
      </c>
      <c r="DP93" s="53" t="str">
        <f t="shared" si="122"/>
        <v/>
      </c>
      <c r="DQ93" s="53" t="str">
        <f>IF(ISBLANK($D93),"",CHOOSE($D93,Certification!$C$32,Certification!$C$48,Certification!$C$64,Certification!$C$80,Certification!$C$96))</f>
        <v/>
      </c>
      <c r="DR93" s="53" t="str">
        <f>IF(ISBLANK($D93),"",CHOOSE($D93,Certification!$C$33,Certification!$C$49,Certification!$C$65,Certification!$C$81,Certification!$C$97))</f>
        <v/>
      </c>
      <c r="DS93" s="53" t="str">
        <f>IF(ISBLANK($D93),"",CHOOSE($D93,Certification!$C$34,Certification!$C$50,Certification!$C$66,Certification!$C$82,Certification!$C$98))</f>
        <v/>
      </c>
      <c r="DT93" s="53" t="str">
        <f>IF(ISBLANK($D93),"",CHOOSE($D93,Certification!$C$35,Certification!$C$51,Certification!$C$67,Certification!$C$83,Certification!$C$99))</f>
        <v/>
      </c>
      <c r="DU93" s="53" t="str">
        <f>IF(ISBLANK($D93),"",CHOOSE($D93,Certification!$C$36,Certification!$C$52,Certification!$C$68,Certification!$C$84,Certification!$C$100))</f>
        <v/>
      </c>
      <c r="DV93" s="53" t="str">
        <f>IF(ISBLANK($D93),"",CHOOSE($D93,Certification!$C$37,Certification!$C$53,Certification!$C$69,Certification!$C$85,Certification!$C$101))</f>
        <v/>
      </c>
      <c r="DW93" s="169" t="str">
        <f>IF(ISBLANK($D93),"",CHOOSE($D93,Certification!$G$39,Certification!$G$55,Certification!$G$71,Certification!$G$87,Certification!$G$103))</f>
        <v/>
      </c>
      <c r="DX93" s="169" t="str">
        <f>IF(ISBLANK($D93),"",CHOOSE($D93,Certification!$G$40,Certification!$G$56,Certification!$G$72,Certification!$G$88,Certification!$G$104))</f>
        <v/>
      </c>
      <c r="DY93" s="169" t="str">
        <f>IF(ISBLANK($D93),"",CHOOSE($D93,Certification!$G$41,Certification!$G$57,Certification!$G$73,Certification!$G$89,Certification!$G$105))</f>
        <v/>
      </c>
      <c r="DZ93" s="53" t="str">
        <f>IF(ISBLANK($D93),"",CHOOSE($D93,IF(ISBLANK(Certification!$C$43),"",Certification!$C$43),IF(ISBLANK(Certification!$C$59),"",Certification!$C$59),IF(ISBLANK(Certification!$C$75),"",Certification!$C$75),IF(ISBLANK(Certification!$C$91),"",Certification!$C$91),IF(ISBLANK(Certification!$C$107),"",Certification!$C$107)))</f>
        <v/>
      </c>
      <c r="EA93" s="53" t="str">
        <f>IF(ISBLANK($D93),"",CHOOSE($D93,IF(ISBLANK(Certification!$C$45),"",Certification!$C$45),IF(ISBLANK(Certification!$C$61),"",Certification!$C$61),IF(ISBLANK(Certification!$C$77),"",Certification!$C$77),IF(ISBLANK(Certification!$C$93),"",Certification!$C$93),IF(ISBLANK(Certification!$C$109),"",Certification!$C$109)))</f>
        <v/>
      </c>
      <c r="EC93" s="19" t="s">
        <v>8</v>
      </c>
    </row>
    <row r="94" spans="1:133" s="17" customFormat="1" ht="25.5" x14ac:dyDescent="0.2">
      <c r="A94" s="48">
        <v>84</v>
      </c>
      <c r="B94" s="49" t="str">
        <f t="shared" si="99"/>
        <v/>
      </c>
      <c r="C94" s="186"/>
      <c r="D94" s="26"/>
      <c r="E94" s="189"/>
      <c r="F94" s="189"/>
      <c r="G94" s="189"/>
      <c r="H94" s="189"/>
      <c r="I94" s="189"/>
      <c r="J94" s="27"/>
      <c r="K94" s="27"/>
      <c r="L94" s="27"/>
      <c r="M94" s="27"/>
      <c r="N94" s="43"/>
      <c r="O94" s="27"/>
      <c r="P94" s="43"/>
      <c r="Q94" s="27"/>
      <c r="R94" s="27"/>
      <c r="S94" s="27"/>
      <c r="T94" s="26"/>
      <c r="U94" s="26"/>
      <c r="V94" s="27"/>
      <c r="W94" s="26"/>
      <c r="X94" s="26"/>
      <c r="Y94" s="26"/>
      <c r="Z94" s="26"/>
      <c r="AA94" s="26"/>
      <c r="AB94" s="26"/>
      <c r="AC94" s="26"/>
      <c r="AD94" s="26"/>
      <c r="AE94" s="26"/>
      <c r="AF94" s="26"/>
      <c r="AG94" s="26"/>
      <c r="AH94" s="26"/>
      <c r="AI94" s="26"/>
      <c r="AJ94" s="26"/>
      <c r="AK94" s="26"/>
      <c r="AL94" s="26"/>
      <c r="AM94" s="26"/>
      <c r="AN94" s="26"/>
      <c r="AO94" s="26"/>
      <c r="AP94" s="26"/>
      <c r="AQ94" s="175"/>
      <c r="AR94" s="206"/>
      <c r="AS94" s="180"/>
      <c r="AT94" s="15" t="str">
        <f t="shared" si="100"/>
        <v/>
      </c>
      <c r="AU94" s="15" t="str">
        <f t="shared" si="101"/>
        <v/>
      </c>
      <c r="AV94" s="15" t="str">
        <f t="shared" si="102"/>
        <v/>
      </c>
      <c r="AW94" s="15" t="str">
        <f t="shared" si="103"/>
        <v/>
      </c>
      <c r="AX94" s="15" t="str">
        <f t="shared" si="123"/>
        <v/>
      </c>
      <c r="AY94" s="15" t="str">
        <f t="shared" si="123"/>
        <v/>
      </c>
      <c r="AZ94" s="15" t="str">
        <f t="shared" si="124"/>
        <v/>
      </c>
      <c r="BA94" s="15" t="str">
        <f t="shared" si="168"/>
        <v/>
      </c>
      <c r="BB94" s="15" t="str">
        <f t="shared" si="168"/>
        <v/>
      </c>
      <c r="BC94" s="15" t="str">
        <f t="shared" si="104"/>
        <v/>
      </c>
      <c r="BD94" s="15" t="str">
        <f t="shared" si="105"/>
        <v/>
      </c>
      <c r="BE94" s="15" t="str">
        <f t="shared" si="106"/>
        <v/>
      </c>
      <c r="BF94" s="15" t="str">
        <f t="shared" si="107"/>
        <v/>
      </c>
      <c r="BG94" s="15" t="str">
        <f t="shared" si="108"/>
        <v/>
      </c>
      <c r="BH94" s="15" t="str">
        <f t="shared" si="125"/>
        <v/>
      </c>
      <c r="BI94" s="15" t="str">
        <f t="shared" si="126"/>
        <v/>
      </c>
      <c r="BJ94" s="15" t="str">
        <f t="shared" si="127"/>
        <v/>
      </c>
      <c r="BK94" s="15" t="str">
        <f t="shared" si="109"/>
        <v/>
      </c>
      <c r="BL94" s="15" t="str">
        <f t="shared" si="110"/>
        <v/>
      </c>
      <c r="BM94" s="15" t="str">
        <f t="shared" si="128"/>
        <v/>
      </c>
      <c r="BN94" s="15" t="str">
        <f t="shared" si="111"/>
        <v/>
      </c>
      <c r="BO94" s="15" t="str">
        <f t="shared" si="129"/>
        <v/>
      </c>
      <c r="BP94" s="15" t="str">
        <f t="shared" si="130"/>
        <v/>
      </c>
      <c r="BQ94" s="15" t="str">
        <f t="shared" si="112"/>
        <v/>
      </c>
      <c r="BR94" s="15" t="str">
        <f t="shared" si="131"/>
        <v/>
      </c>
      <c r="BS94" s="15" t="str">
        <f t="shared" si="132"/>
        <v/>
      </c>
      <c r="BT94" s="15" t="str">
        <f t="shared" si="113"/>
        <v/>
      </c>
      <c r="BU94" s="15" t="str">
        <f t="shared" si="133"/>
        <v/>
      </c>
      <c r="BV94" s="15" t="str">
        <f t="shared" si="134"/>
        <v/>
      </c>
      <c r="BW94" s="15" t="str">
        <f t="shared" si="114"/>
        <v/>
      </c>
      <c r="BX94" s="15" t="str">
        <f t="shared" si="135"/>
        <v/>
      </c>
      <c r="BY94" s="15" t="str">
        <f t="shared" si="136"/>
        <v/>
      </c>
      <c r="BZ94" s="15" t="str">
        <f t="shared" si="115"/>
        <v/>
      </c>
      <c r="CA94" s="15" t="str">
        <f t="shared" si="137"/>
        <v/>
      </c>
      <c r="CB94" s="15" t="str">
        <f t="shared" si="138"/>
        <v/>
      </c>
      <c r="CC94" s="15" t="str">
        <f t="shared" si="116"/>
        <v/>
      </c>
      <c r="CD94" s="15" t="str">
        <f t="shared" si="139"/>
        <v/>
      </c>
      <c r="CE94" s="15" t="str">
        <f t="shared" si="140"/>
        <v/>
      </c>
      <c r="CF94" s="15" t="str">
        <f t="shared" si="117"/>
        <v/>
      </c>
      <c r="CG94" s="15" t="str">
        <f t="shared" si="141"/>
        <v/>
      </c>
      <c r="CH94" s="15" t="str">
        <f t="shared" si="142"/>
        <v/>
      </c>
      <c r="CI94" s="15" t="str">
        <f t="shared" si="143"/>
        <v/>
      </c>
      <c r="CJ94" s="16" t="b">
        <f t="shared" si="144"/>
        <v>0</v>
      </c>
      <c r="CK94" s="16" t="b">
        <f t="shared" si="145"/>
        <v>0</v>
      </c>
      <c r="CL94" s="16" t="b">
        <f t="shared" si="146"/>
        <v>0</v>
      </c>
      <c r="CM94" s="16" t="b">
        <f t="shared" si="147"/>
        <v>0</v>
      </c>
      <c r="CN94" s="16" t="b">
        <f t="shared" si="148"/>
        <v>0</v>
      </c>
      <c r="CO94" s="16" t="b">
        <f t="shared" si="149"/>
        <v>0</v>
      </c>
      <c r="CP94" s="16" t="b">
        <f t="shared" si="150"/>
        <v>0</v>
      </c>
      <c r="CQ94" s="16" t="b">
        <f t="shared" si="151"/>
        <v>0</v>
      </c>
      <c r="CR94" s="16" t="b">
        <f t="shared" si="152"/>
        <v>0</v>
      </c>
      <c r="CS94" s="16" t="b">
        <f t="shared" si="153"/>
        <v>0</v>
      </c>
      <c r="CT94" s="16" t="b">
        <f t="shared" si="154"/>
        <v>0</v>
      </c>
      <c r="CU94" s="16" t="b">
        <f t="shared" si="155"/>
        <v>0</v>
      </c>
      <c r="CV94" s="16" t="b">
        <f t="shared" si="156"/>
        <v>0</v>
      </c>
      <c r="CW94" s="16" t="b">
        <f t="shared" si="157"/>
        <v>0</v>
      </c>
      <c r="CX94" s="16" t="b">
        <f t="shared" si="158"/>
        <v>0</v>
      </c>
      <c r="CY94" s="16" t="b">
        <f t="shared" si="159"/>
        <v>0</v>
      </c>
      <c r="CZ94" s="16" t="b">
        <f t="shared" si="160"/>
        <v>0</v>
      </c>
      <c r="DA94" s="16" t="b">
        <f t="shared" si="161"/>
        <v>0</v>
      </c>
      <c r="DB94" s="16" t="b">
        <f t="shared" si="162"/>
        <v>0</v>
      </c>
      <c r="DC94" s="16" t="b">
        <f t="shared" si="163"/>
        <v>0</v>
      </c>
      <c r="DD94" s="16" t="b">
        <f t="shared" si="164"/>
        <v>0</v>
      </c>
      <c r="DE94" s="16" t="b">
        <f t="shared" si="165"/>
        <v>0</v>
      </c>
      <c r="DF94" s="16" t="b">
        <f t="shared" si="166"/>
        <v>0</v>
      </c>
      <c r="DG94" s="16" t="b">
        <f t="shared" si="167"/>
        <v>0</v>
      </c>
      <c r="DJ94" s="18"/>
      <c r="DK94" s="18"/>
      <c r="DL94" s="53" t="str">
        <f t="shared" si="118"/>
        <v/>
      </c>
      <c r="DM94" s="53" t="str">
        <f t="shared" si="119"/>
        <v/>
      </c>
      <c r="DN94" s="53" t="str">
        <f t="shared" si="120"/>
        <v/>
      </c>
      <c r="DO94" s="53" t="str">
        <f t="shared" si="121"/>
        <v/>
      </c>
      <c r="DP94" s="53" t="str">
        <f t="shared" si="122"/>
        <v/>
      </c>
      <c r="DQ94" s="53" t="str">
        <f>IF(ISBLANK($D94),"",CHOOSE($D94,Certification!$C$32,Certification!$C$48,Certification!$C$64,Certification!$C$80,Certification!$C$96))</f>
        <v/>
      </c>
      <c r="DR94" s="53" t="str">
        <f>IF(ISBLANK($D94),"",CHOOSE($D94,Certification!$C$33,Certification!$C$49,Certification!$C$65,Certification!$C$81,Certification!$C$97))</f>
        <v/>
      </c>
      <c r="DS94" s="53" t="str">
        <f>IF(ISBLANK($D94),"",CHOOSE($D94,Certification!$C$34,Certification!$C$50,Certification!$C$66,Certification!$C$82,Certification!$C$98))</f>
        <v/>
      </c>
      <c r="DT94" s="53" t="str">
        <f>IF(ISBLANK($D94),"",CHOOSE($D94,Certification!$C$35,Certification!$C$51,Certification!$C$67,Certification!$C$83,Certification!$C$99))</f>
        <v/>
      </c>
      <c r="DU94" s="53" t="str">
        <f>IF(ISBLANK($D94),"",CHOOSE($D94,Certification!$C$36,Certification!$C$52,Certification!$C$68,Certification!$C$84,Certification!$C$100))</f>
        <v/>
      </c>
      <c r="DV94" s="53" t="str">
        <f>IF(ISBLANK($D94),"",CHOOSE($D94,Certification!$C$37,Certification!$C$53,Certification!$C$69,Certification!$C$85,Certification!$C$101))</f>
        <v/>
      </c>
      <c r="DW94" s="169" t="str">
        <f>IF(ISBLANK($D94),"",CHOOSE($D94,Certification!$G$39,Certification!$G$55,Certification!$G$71,Certification!$G$87,Certification!$G$103))</f>
        <v/>
      </c>
      <c r="DX94" s="169" t="str">
        <f>IF(ISBLANK($D94),"",CHOOSE($D94,Certification!$G$40,Certification!$G$56,Certification!$G$72,Certification!$G$88,Certification!$G$104))</f>
        <v/>
      </c>
      <c r="DY94" s="169" t="str">
        <f>IF(ISBLANK($D94),"",CHOOSE($D94,Certification!$G$41,Certification!$G$57,Certification!$G$73,Certification!$G$89,Certification!$G$105))</f>
        <v/>
      </c>
      <c r="DZ94" s="53" t="str">
        <f>IF(ISBLANK($D94),"",CHOOSE($D94,IF(ISBLANK(Certification!$C$43),"",Certification!$C$43),IF(ISBLANK(Certification!$C$59),"",Certification!$C$59),IF(ISBLANK(Certification!$C$75),"",Certification!$C$75),IF(ISBLANK(Certification!$C$91),"",Certification!$C$91),IF(ISBLANK(Certification!$C$107),"",Certification!$C$107)))</f>
        <v/>
      </c>
      <c r="EA94" s="53" t="str">
        <f>IF(ISBLANK($D94),"",CHOOSE($D94,IF(ISBLANK(Certification!$C$45),"",Certification!$C$45),IF(ISBLANK(Certification!$C$61),"",Certification!$C$61),IF(ISBLANK(Certification!$C$77),"",Certification!$C$77),IF(ISBLANK(Certification!$C$93),"",Certification!$C$93),IF(ISBLANK(Certification!$C$109),"",Certification!$C$109)))</f>
        <v/>
      </c>
      <c r="EC94" s="19" t="s">
        <v>8</v>
      </c>
    </row>
    <row r="95" spans="1:133" s="17" customFormat="1" ht="25.5" x14ac:dyDescent="0.2">
      <c r="A95" s="48">
        <v>85</v>
      </c>
      <c r="B95" s="49" t="str">
        <f t="shared" si="99"/>
        <v/>
      </c>
      <c r="C95" s="186"/>
      <c r="D95" s="26"/>
      <c r="E95" s="189"/>
      <c r="F95" s="189"/>
      <c r="G95" s="189"/>
      <c r="H95" s="189"/>
      <c r="I95" s="189"/>
      <c r="J95" s="27"/>
      <c r="K95" s="27"/>
      <c r="L95" s="27"/>
      <c r="M95" s="27"/>
      <c r="N95" s="43"/>
      <c r="O95" s="27"/>
      <c r="P95" s="43"/>
      <c r="Q95" s="27"/>
      <c r="R95" s="27"/>
      <c r="S95" s="27"/>
      <c r="T95" s="26"/>
      <c r="U95" s="26"/>
      <c r="V95" s="27"/>
      <c r="W95" s="26"/>
      <c r="X95" s="26"/>
      <c r="Y95" s="26"/>
      <c r="Z95" s="26"/>
      <c r="AA95" s="26"/>
      <c r="AB95" s="26"/>
      <c r="AC95" s="26"/>
      <c r="AD95" s="26"/>
      <c r="AE95" s="26"/>
      <c r="AF95" s="26"/>
      <c r="AG95" s="26"/>
      <c r="AH95" s="26"/>
      <c r="AI95" s="26"/>
      <c r="AJ95" s="26"/>
      <c r="AK95" s="26"/>
      <c r="AL95" s="26"/>
      <c r="AM95" s="26"/>
      <c r="AN95" s="26"/>
      <c r="AO95" s="26"/>
      <c r="AP95" s="26"/>
      <c r="AQ95" s="175"/>
      <c r="AR95" s="206"/>
      <c r="AS95" s="180"/>
      <c r="AT95" s="15" t="str">
        <f t="shared" si="100"/>
        <v/>
      </c>
      <c r="AU95" s="15" t="str">
        <f t="shared" si="101"/>
        <v/>
      </c>
      <c r="AV95" s="15" t="str">
        <f t="shared" si="102"/>
        <v/>
      </c>
      <c r="AW95" s="15" t="str">
        <f t="shared" si="103"/>
        <v/>
      </c>
      <c r="AX95" s="15" t="str">
        <f t="shared" si="123"/>
        <v/>
      </c>
      <c r="AY95" s="15" t="str">
        <f t="shared" si="123"/>
        <v/>
      </c>
      <c r="AZ95" s="15" t="str">
        <f t="shared" si="124"/>
        <v/>
      </c>
      <c r="BA95" s="15" t="str">
        <f t="shared" si="168"/>
        <v/>
      </c>
      <c r="BB95" s="15" t="str">
        <f t="shared" si="168"/>
        <v/>
      </c>
      <c r="BC95" s="15" t="str">
        <f t="shared" si="104"/>
        <v/>
      </c>
      <c r="BD95" s="15" t="str">
        <f t="shared" si="105"/>
        <v/>
      </c>
      <c r="BE95" s="15" t="str">
        <f t="shared" si="106"/>
        <v/>
      </c>
      <c r="BF95" s="15" t="str">
        <f t="shared" si="107"/>
        <v/>
      </c>
      <c r="BG95" s="15" t="str">
        <f t="shared" si="108"/>
        <v/>
      </c>
      <c r="BH95" s="15" t="str">
        <f t="shared" si="125"/>
        <v/>
      </c>
      <c r="BI95" s="15" t="str">
        <f t="shared" si="126"/>
        <v/>
      </c>
      <c r="BJ95" s="15" t="str">
        <f t="shared" si="127"/>
        <v/>
      </c>
      <c r="BK95" s="15" t="str">
        <f t="shared" si="109"/>
        <v/>
      </c>
      <c r="BL95" s="15" t="str">
        <f t="shared" si="110"/>
        <v/>
      </c>
      <c r="BM95" s="15" t="str">
        <f t="shared" si="128"/>
        <v/>
      </c>
      <c r="BN95" s="15" t="str">
        <f t="shared" si="111"/>
        <v/>
      </c>
      <c r="BO95" s="15" t="str">
        <f t="shared" si="129"/>
        <v/>
      </c>
      <c r="BP95" s="15" t="str">
        <f t="shared" si="130"/>
        <v/>
      </c>
      <c r="BQ95" s="15" t="str">
        <f t="shared" si="112"/>
        <v/>
      </c>
      <c r="BR95" s="15" t="str">
        <f t="shared" si="131"/>
        <v/>
      </c>
      <c r="BS95" s="15" t="str">
        <f t="shared" si="132"/>
        <v/>
      </c>
      <c r="BT95" s="15" t="str">
        <f t="shared" si="113"/>
        <v/>
      </c>
      <c r="BU95" s="15" t="str">
        <f t="shared" si="133"/>
        <v/>
      </c>
      <c r="BV95" s="15" t="str">
        <f t="shared" si="134"/>
        <v/>
      </c>
      <c r="BW95" s="15" t="str">
        <f t="shared" si="114"/>
        <v/>
      </c>
      <c r="BX95" s="15" t="str">
        <f t="shared" si="135"/>
        <v/>
      </c>
      <c r="BY95" s="15" t="str">
        <f t="shared" si="136"/>
        <v/>
      </c>
      <c r="BZ95" s="15" t="str">
        <f t="shared" si="115"/>
        <v/>
      </c>
      <c r="CA95" s="15" t="str">
        <f t="shared" si="137"/>
        <v/>
      </c>
      <c r="CB95" s="15" t="str">
        <f t="shared" si="138"/>
        <v/>
      </c>
      <c r="CC95" s="15" t="str">
        <f t="shared" si="116"/>
        <v/>
      </c>
      <c r="CD95" s="15" t="str">
        <f t="shared" si="139"/>
        <v/>
      </c>
      <c r="CE95" s="15" t="str">
        <f t="shared" si="140"/>
        <v/>
      </c>
      <c r="CF95" s="15" t="str">
        <f t="shared" si="117"/>
        <v/>
      </c>
      <c r="CG95" s="15" t="str">
        <f t="shared" si="141"/>
        <v/>
      </c>
      <c r="CH95" s="15" t="str">
        <f t="shared" si="142"/>
        <v/>
      </c>
      <c r="CI95" s="15" t="str">
        <f t="shared" si="143"/>
        <v/>
      </c>
      <c r="CJ95" s="16" t="b">
        <f t="shared" si="144"/>
        <v>0</v>
      </c>
      <c r="CK95" s="16" t="b">
        <f t="shared" si="145"/>
        <v>0</v>
      </c>
      <c r="CL95" s="16" t="b">
        <f t="shared" si="146"/>
        <v>0</v>
      </c>
      <c r="CM95" s="16" t="b">
        <f t="shared" si="147"/>
        <v>0</v>
      </c>
      <c r="CN95" s="16" t="b">
        <f t="shared" si="148"/>
        <v>0</v>
      </c>
      <c r="CO95" s="16" t="b">
        <f t="shared" si="149"/>
        <v>0</v>
      </c>
      <c r="CP95" s="16" t="b">
        <f t="shared" si="150"/>
        <v>0</v>
      </c>
      <c r="CQ95" s="16" t="b">
        <f t="shared" si="151"/>
        <v>0</v>
      </c>
      <c r="CR95" s="16" t="b">
        <f t="shared" si="152"/>
        <v>0</v>
      </c>
      <c r="CS95" s="16" t="b">
        <f t="shared" si="153"/>
        <v>0</v>
      </c>
      <c r="CT95" s="16" t="b">
        <f t="shared" si="154"/>
        <v>0</v>
      </c>
      <c r="CU95" s="16" t="b">
        <f t="shared" si="155"/>
        <v>0</v>
      </c>
      <c r="CV95" s="16" t="b">
        <f t="shared" si="156"/>
        <v>0</v>
      </c>
      <c r="CW95" s="16" t="b">
        <f t="shared" si="157"/>
        <v>0</v>
      </c>
      <c r="CX95" s="16" t="b">
        <f t="shared" si="158"/>
        <v>0</v>
      </c>
      <c r="CY95" s="16" t="b">
        <f t="shared" si="159"/>
        <v>0</v>
      </c>
      <c r="CZ95" s="16" t="b">
        <f t="shared" si="160"/>
        <v>0</v>
      </c>
      <c r="DA95" s="16" t="b">
        <f t="shared" si="161"/>
        <v>0</v>
      </c>
      <c r="DB95" s="16" t="b">
        <f t="shared" si="162"/>
        <v>0</v>
      </c>
      <c r="DC95" s="16" t="b">
        <f t="shared" si="163"/>
        <v>0</v>
      </c>
      <c r="DD95" s="16" t="b">
        <f t="shared" si="164"/>
        <v>0</v>
      </c>
      <c r="DE95" s="16" t="b">
        <f t="shared" si="165"/>
        <v>0</v>
      </c>
      <c r="DF95" s="16" t="b">
        <f t="shared" si="166"/>
        <v>0</v>
      </c>
      <c r="DG95" s="16" t="b">
        <f t="shared" si="167"/>
        <v>0</v>
      </c>
      <c r="DJ95" s="18"/>
      <c r="DK95" s="18"/>
      <c r="DL95" s="53" t="str">
        <f t="shared" si="118"/>
        <v/>
      </c>
      <c r="DM95" s="53" t="str">
        <f t="shared" si="119"/>
        <v/>
      </c>
      <c r="DN95" s="53" t="str">
        <f t="shared" si="120"/>
        <v/>
      </c>
      <c r="DO95" s="53" t="str">
        <f t="shared" si="121"/>
        <v/>
      </c>
      <c r="DP95" s="53" t="str">
        <f t="shared" si="122"/>
        <v/>
      </c>
      <c r="DQ95" s="53" t="str">
        <f>IF(ISBLANK($D95),"",CHOOSE($D95,Certification!$C$32,Certification!$C$48,Certification!$C$64,Certification!$C$80,Certification!$C$96))</f>
        <v/>
      </c>
      <c r="DR95" s="53" t="str">
        <f>IF(ISBLANK($D95),"",CHOOSE($D95,Certification!$C$33,Certification!$C$49,Certification!$C$65,Certification!$C$81,Certification!$C$97))</f>
        <v/>
      </c>
      <c r="DS95" s="53" t="str">
        <f>IF(ISBLANK($D95),"",CHOOSE($D95,Certification!$C$34,Certification!$C$50,Certification!$C$66,Certification!$C$82,Certification!$C$98))</f>
        <v/>
      </c>
      <c r="DT95" s="53" t="str">
        <f>IF(ISBLANK($D95),"",CHOOSE($D95,Certification!$C$35,Certification!$C$51,Certification!$C$67,Certification!$C$83,Certification!$C$99))</f>
        <v/>
      </c>
      <c r="DU95" s="53" t="str">
        <f>IF(ISBLANK($D95),"",CHOOSE($D95,Certification!$C$36,Certification!$C$52,Certification!$C$68,Certification!$C$84,Certification!$C$100))</f>
        <v/>
      </c>
      <c r="DV95" s="53" t="str">
        <f>IF(ISBLANK($D95),"",CHOOSE($D95,Certification!$C$37,Certification!$C$53,Certification!$C$69,Certification!$C$85,Certification!$C$101))</f>
        <v/>
      </c>
      <c r="DW95" s="169" t="str">
        <f>IF(ISBLANK($D95),"",CHOOSE($D95,Certification!$G$39,Certification!$G$55,Certification!$G$71,Certification!$G$87,Certification!$G$103))</f>
        <v/>
      </c>
      <c r="DX95" s="169" t="str">
        <f>IF(ISBLANK($D95),"",CHOOSE($D95,Certification!$G$40,Certification!$G$56,Certification!$G$72,Certification!$G$88,Certification!$G$104))</f>
        <v/>
      </c>
      <c r="DY95" s="169" t="str">
        <f>IF(ISBLANK($D95),"",CHOOSE($D95,Certification!$G$41,Certification!$G$57,Certification!$G$73,Certification!$G$89,Certification!$G$105))</f>
        <v/>
      </c>
      <c r="DZ95" s="53" t="str">
        <f>IF(ISBLANK($D95),"",CHOOSE($D95,IF(ISBLANK(Certification!$C$43),"",Certification!$C$43),IF(ISBLANK(Certification!$C$59),"",Certification!$C$59),IF(ISBLANK(Certification!$C$75),"",Certification!$C$75),IF(ISBLANK(Certification!$C$91),"",Certification!$C$91),IF(ISBLANK(Certification!$C$107),"",Certification!$C$107)))</f>
        <v/>
      </c>
      <c r="EA95" s="53" t="str">
        <f>IF(ISBLANK($D95),"",CHOOSE($D95,IF(ISBLANK(Certification!$C$45),"",Certification!$C$45),IF(ISBLANK(Certification!$C$61),"",Certification!$C$61),IF(ISBLANK(Certification!$C$77),"",Certification!$C$77),IF(ISBLANK(Certification!$C$93),"",Certification!$C$93),IF(ISBLANK(Certification!$C$109),"",Certification!$C$109)))</f>
        <v/>
      </c>
      <c r="EC95" s="19" t="s">
        <v>8</v>
      </c>
    </row>
    <row r="96" spans="1:133" s="17" customFormat="1" ht="25.5" x14ac:dyDescent="0.2">
      <c r="A96" s="48">
        <v>86</v>
      </c>
      <c r="B96" s="49" t="str">
        <f t="shared" si="99"/>
        <v/>
      </c>
      <c r="C96" s="186"/>
      <c r="D96" s="26"/>
      <c r="E96" s="189"/>
      <c r="F96" s="189"/>
      <c r="G96" s="189"/>
      <c r="H96" s="189"/>
      <c r="I96" s="189"/>
      <c r="J96" s="27"/>
      <c r="K96" s="27"/>
      <c r="L96" s="27"/>
      <c r="M96" s="27"/>
      <c r="N96" s="43"/>
      <c r="O96" s="27"/>
      <c r="P96" s="43"/>
      <c r="Q96" s="27"/>
      <c r="R96" s="27"/>
      <c r="S96" s="27"/>
      <c r="T96" s="26"/>
      <c r="U96" s="26"/>
      <c r="V96" s="27"/>
      <c r="W96" s="26"/>
      <c r="X96" s="26"/>
      <c r="Y96" s="26"/>
      <c r="Z96" s="26"/>
      <c r="AA96" s="26"/>
      <c r="AB96" s="26"/>
      <c r="AC96" s="26"/>
      <c r="AD96" s="26"/>
      <c r="AE96" s="26"/>
      <c r="AF96" s="26"/>
      <c r="AG96" s="26"/>
      <c r="AH96" s="26"/>
      <c r="AI96" s="26"/>
      <c r="AJ96" s="26"/>
      <c r="AK96" s="26"/>
      <c r="AL96" s="26"/>
      <c r="AM96" s="26"/>
      <c r="AN96" s="26"/>
      <c r="AO96" s="26"/>
      <c r="AP96" s="26"/>
      <c r="AQ96" s="175"/>
      <c r="AR96" s="206"/>
      <c r="AS96" s="180"/>
      <c r="AT96" s="15" t="str">
        <f t="shared" si="100"/>
        <v/>
      </c>
      <c r="AU96" s="15" t="str">
        <f t="shared" si="101"/>
        <v/>
      </c>
      <c r="AV96" s="15" t="str">
        <f t="shared" si="102"/>
        <v/>
      </c>
      <c r="AW96" s="15" t="str">
        <f t="shared" si="103"/>
        <v/>
      </c>
      <c r="AX96" s="15" t="str">
        <f t="shared" si="123"/>
        <v/>
      </c>
      <c r="AY96" s="15" t="str">
        <f t="shared" si="123"/>
        <v/>
      </c>
      <c r="AZ96" s="15" t="str">
        <f t="shared" si="124"/>
        <v/>
      </c>
      <c r="BA96" s="15" t="str">
        <f t="shared" si="168"/>
        <v/>
      </c>
      <c r="BB96" s="15" t="str">
        <f t="shared" si="168"/>
        <v/>
      </c>
      <c r="BC96" s="15" t="str">
        <f t="shared" si="104"/>
        <v/>
      </c>
      <c r="BD96" s="15" t="str">
        <f t="shared" si="105"/>
        <v/>
      </c>
      <c r="BE96" s="15" t="str">
        <f t="shared" si="106"/>
        <v/>
      </c>
      <c r="BF96" s="15" t="str">
        <f t="shared" si="107"/>
        <v/>
      </c>
      <c r="BG96" s="15" t="str">
        <f t="shared" si="108"/>
        <v/>
      </c>
      <c r="BH96" s="15" t="str">
        <f t="shared" si="125"/>
        <v/>
      </c>
      <c r="BI96" s="15" t="str">
        <f t="shared" si="126"/>
        <v/>
      </c>
      <c r="BJ96" s="15" t="str">
        <f t="shared" si="127"/>
        <v/>
      </c>
      <c r="BK96" s="15" t="str">
        <f t="shared" si="109"/>
        <v/>
      </c>
      <c r="BL96" s="15" t="str">
        <f t="shared" si="110"/>
        <v/>
      </c>
      <c r="BM96" s="15" t="str">
        <f t="shared" si="128"/>
        <v/>
      </c>
      <c r="BN96" s="15" t="str">
        <f t="shared" si="111"/>
        <v/>
      </c>
      <c r="BO96" s="15" t="str">
        <f t="shared" si="129"/>
        <v/>
      </c>
      <c r="BP96" s="15" t="str">
        <f t="shared" si="130"/>
        <v/>
      </c>
      <c r="BQ96" s="15" t="str">
        <f t="shared" si="112"/>
        <v/>
      </c>
      <c r="BR96" s="15" t="str">
        <f t="shared" si="131"/>
        <v/>
      </c>
      <c r="BS96" s="15" t="str">
        <f t="shared" si="132"/>
        <v/>
      </c>
      <c r="BT96" s="15" t="str">
        <f t="shared" si="113"/>
        <v/>
      </c>
      <c r="BU96" s="15" t="str">
        <f t="shared" si="133"/>
        <v/>
      </c>
      <c r="BV96" s="15" t="str">
        <f t="shared" si="134"/>
        <v/>
      </c>
      <c r="BW96" s="15" t="str">
        <f t="shared" si="114"/>
        <v/>
      </c>
      <c r="BX96" s="15" t="str">
        <f t="shared" si="135"/>
        <v/>
      </c>
      <c r="BY96" s="15" t="str">
        <f t="shared" si="136"/>
        <v/>
      </c>
      <c r="BZ96" s="15" t="str">
        <f t="shared" si="115"/>
        <v/>
      </c>
      <c r="CA96" s="15" t="str">
        <f t="shared" si="137"/>
        <v/>
      </c>
      <c r="CB96" s="15" t="str">
        <f t="shared" si="138"/>
        <v/>
      </c>
      <c r="CC96" s="15" t="str">
        <f t="shared" si="116"/>
        <v/>
      </c>
      <c r="CD96" s="15" t="str">
        <f t="shared" si="139"/>
        <v/>
      </c>
      <c r="CE96" s="15" t="str">
        <f t="shared" si="140"/>
        <v/>
      </c>
      <c r="CF96" s="15" t="str">
        <f t="shared" si="117"/>
        <v/>
      </c>
      <c r="CG96" s="15" t="str">
        <f t="shared" si="141"/>
        <v/>
      </c>
      <c r="CH96" s="15" t="str">
        <f t="shared" si="142"/>
        <v/>
      </c>
      <c r="CI96" s="15" t="str">
        <f t="shared" si="143"/>
        <v/>
      </c>
      <c r="CJ96" s="16" t="b">
        <f t="shared" si="144"/>
        <v>0</v>
      </c>
      <c r="CK96" s="16" t="b">
        <f t="shared" si="145"/>
        <v>0</v>
      </c>
      <c r="CL96" s="16" t="b">
        <f t="shared" si="146"/>
        <v>0</v>
      </c>
      <c r="CM96" s="16" t="b">
        <f t="shared" si="147"/>
        <v>0</v>
      </c>
      <c r="CN96" s="16" t="b">
        <f t="shared" si="148"/>
        <v>0</v>
      </c>
      <c r="CO96" s="16" t="b">
        <f t="shared" si="149"/>
        <v>0</v>
      </c>
      <c r="CP96" s="16" t="b">
        <f t="shared" si="150"/>
        <v>0</v>
      </c>
      <c r="CQ96" s="16" t="b">
        <f t="shared" si="151"/>
        <v>0</v>
      </c>
      <c r="CR96" s="16" t="b">
        <f t="shared" si="152"/>
        <v>0</v>
      </c>
      <c r="CS96" s="16" t="b">
        <f t="shared" si="153"/>
        <v>0</v>
      </c>
      <c r="CT96" s="16" t="b">
        <f t="shared" si="154"/>
        <v>0</v>
      </c>
      <c r="CU96" s="16" t="b">
        <f t="shared" si="155"/>
        <v>0</v>
      </c>
      <c r="CV96" s="16" t="b">
        <f t="shared" si="156"/>
        <v>0</v>
      </c>
      <c r="CW96" s="16" t="b">
        <f t="shared" si="157"/>
        <v>0</v>
      </c>
      <c r="CX96" s="16" t="b">
        <f t="shared" si="158"/>
        <v>0</v>
      </c>
      <c r="CY96" s="16" t="b">
        <f t="shared" si="159"/>
        <v>0</v>
      </c>
      <c r="CZ96" s="16" t="b">
        <f t="shared" si="160"/>
        <v>0</v>
      </c>
      <c r="DA96" s="16" t="b">
        <f t="shared" si="161"/>
        <v>0</v>
      </c>
      <c r="DB96" s="16" t="b">
        <f t="shared" si="162"/>
        <v>0</v>
      </c>
      <c r="DC96" s="16" t="b">
        <f t="shared" si="163"/>
        <v>0</v>
      </c>
      <c r="DD96" s="16" t="b">
        <f t="shared" si="164"/>
        <v>0</v>
      </c>
      <c r="DE96" s="16" t="b">
        <f t="shared" si="165"/>
        <v>0</v>
      </c>
      <c r="DF96" s="16" t="b">
        <f t="shared" si="166"/>
        <v>0</v>
      </c>
      <c r="DG96" s="16" t="b">
        <f t="shared" si="167"/>
        <v>0</v>
      </c>
      <c r="DJ96" s="18"/>
      <c r="DK96" s="18"/>
      <c r="DL96" s="53" t="str">
        <f t="shared" si="118"/>
        <v/>
      </c>
      <c r="DM96" s="53" t="str">
        <f t="shared" si="119"/>
        <v/>
      </c>
      <c r="DN96" s="53" t="str">
        <f t="shared" si="120"/>
        <v/>
      </c>
      <c r="DO96" s="53" t="str">
        <f t="shared" si="121"/>
        <v/>
      </c>
      <c r="DP96" s="53" t="str">
        <f t="shared" si="122"/>
        <v/>
      </c>
      <c r="DQ96" s="53" t="str">
        <f>IF(ISBLANK($D96),"",CHOOSE($D96,Certification!$C$32,Certification!$C$48,Certification!$C$64,Certification!$C$80,Certification!$C$96))</f>
        <v/>
      </c>
      <c r="DR96" s="53" t="str">
        <f>IF(ISBLANK($D96),"",CHOOSE($D96,Certification!$C$33,Certification!$C$49,Certification!$C$65,Certification!$C$81,Certification!$C$97))</f>
        <v/>
      </c>
      <c r="DS96" s="53" t="str">
        <f>IF(ISBLANK($D96),"",CHOOSE($D96,Certification!$C$34,Certification!$C$50,Certification!$C$66,Certification!$C$82,Certification!$C$98))</f>
        <v/>
      </c>
      <c r="DT96" s="53" t="str">
        <f>IF(ISBLANK($D96),"",CHOOSE($D96,Certification!$C$35,Certification!$C$51,Certification!$C$67,Certification!$C$83,Certification!$C$99))</f>
        <v/>
      </c>
      <c r="DU96" s="53" t="str">
        <f>IF(ISBLANK($D96),"",CHOOSE($D96,Certification!$C$36,Certification!$C$52,Certification!$C$68,Certification!$C$84,Certification!$C$100))</f>
        <v/>
      </c>
      <c r="DV96" s="53" t="str">
        <f>IF(ISBLANK($D96),"",CHOOSE($D96,Certification!$C$37,Certification!$C$53,Certification!$C$69,Certification!$C$85,Certification!$C$101))</f>
        <v/>
      </c>
      <c r="DW96" s="169" t="str">
        <f>IF(ISBLANK($D96),"",CHOOSE($D96,Certification!$G$39,Certification!$G$55,Certification!$G$71,Certification!$G$87,Certification!$G$103))</f>
        <v/>
      </c>
      <c r="DX96" s="169" t="str">
        <f>IF(ISBLANK($D96),"",CHOOSE($D96,Certification!$G$40,Certification!$G$56,Certification!$G$72,Certification!$G$88,Certification!$G$104))</f>
        <v/>
      </c>
      <c r="DY96" s="169" t="str">
        <f>IF(ISBLANK($D96),"",CHOOSE($D96,Certification!$G$41,Certification!$G$57,Certification!$G$73,Certification!$G$89,Certification!$G$105))</f>
        <v/>
      </c>
      <c r="DZ96" s="53" t="str">
        <f>IF(ISBLANK($D96),"",CHOOSE($D96,IF(ISBLANK(Certification!$C$43),"",Certification!$C$43),IF(ISBLANK(Certification!$C$59),"",Certification!$C$59),IF(ISBLANK(Certification!$C$75),"",Certification!$C$75),IF(ISBLANK(Certification!$C$91),"",Certification!$C$91),IF(ISBLANK(Certification!$C$107),"",Certification!$C$107)))</f>
        <v/>
      </c>
      <c r="EA96" s="53" t="str">
        <f>IF(ISBLANK($D96),"",CHOOSE($D96,IF(ISBLANK(Certification!$C$45),"",Certification!$C$45),IF(ISBLANK(Certification!$C$61),"",Certification!$C$61),IF(ISBLANK(Certification!$C$77),"",Certification!$C$77),IF(ISBLANK(Certification!$C$93),"",Certification!$C$93),IF(ISBLANK(Certification!$C$109),"",Certification!$C$109)))</f>
        <v/>
      </c>
      <c r="EC96" s="19" t="s">
        <v>8</v>
      </c>
    </row>
    <row r="97" spans="1:133" s="17" customFormat="1" ht="25.5" x14ac:dyDescent="0.2">
      <c r="A97" s="48">
        <v>87</v>
      </c>
      <c r="B97" s="49" t="str">
        <f t="shared" si="99"/>
        <v/>
      </c>
      <c r="C97" s="186"/>
      <c r="D97" s="26"/>
      <c r="E97" s="189"/>
      <c r="F97" s="189"/>
      <c r="G97" s="189"/>
      <c r="H97" s="189"/>
      <c r="I97" s="189"/>
      <c r="J97" s="27"/>
      <c r="K97" s="27"/>
      <c r="L97" s="27"/>
      <c r="M97" s="27"/>
      <c r="N97" s="43"/>
      <c r="O97" s="27"/>
      <c r="P97" s="43"/>
      <c r="Q97" s="27"/>
      <c r="R97" s="27"/>
      <c r="S97" s="27"/>
      <c r="T97" s="26"/>
      <c r="U97" s="26"/>
      <c r="V97" s="27"/>
      <c r="W97" s="26"/>
      <c r="X97" s="26"/>
      <c r="Y97" s="26"/>
      <c r="Z97" s="26"/>
      <c r="AA97" s="26"/>
      <c r="AB97" s="26"/>
      <c r="AC97" s="26"/>
      <c r="AD97" s="26"/>
      <c r="AE97" s="26"/>
      <c r="AF97" s="26"/>
      <c r="AG97" s="26"/>
      <c r="AH97" s="26"/>
      <c r="AI97" s="26"/>
      <c r="AJ97" s="26"/>
      <c r="AK97" s="26"/>
      <c r="AL97" s="26"/>
      <c r="AM97" s="26"/>
      <c r="AN97" s="26"/>
      <c r="AO97" s="26"/>
      <c r="AP97" s="26"/>
      <c r="AQ97" s="175"/>
      <c r="AR97" s="206"/>
      <c r="AS97" s="180"/>
      <c r="AT97" s="15" t="str">
        <f t="shared" si="100"/>
        <v/>
      </c>
      <c r="AU97" s="15" t="str">
        <f t="shared" si="101"/>
        <v/>
      </c>
      <c r="AV97" s="15" t="str">
        <f t="shared" si="102"/>
        <v/>
      </c>
      <c r="AW97" s="15" t="str">
        <f t="shared" si="103"/>
        <v/>
      </c>
      <c r="AX97" s="15" t="str">
        <f t="shared" si="123"/>
        <v/>
      </c>
      <c r="AY97" s="15" t="str">
        <f t="shared" si="123"/>
        <v/>
      </c>
      <c r="AZ97" s="15" t="str">
        <f t="shared" si="124"/>
        <v/>
      </c>
      <c r="BA97" s="15" t="str">
        <f t="shared" si="168"/>
        <v/>
      </c>
      <c r="BB97" s="15" t="str">
        <f t="shared" si="168"/>
        <v/>
      </c>
      <c r="BC97" s="15" t="str">
        <f t="shared" si="104"/>
        <v/>
      </c>
      <c r="BD97" s="15" t="str">
        <f t="shared" si="105"/>
        <v/>
      </c>
      <c r="BE97" s="15" t="str">
        <f t="shared" si="106"/>
        <v/>
      </c>
      <c r="BF97" s="15" t="str">
        <f t="shared" si="107"/>
        <v/>
      </c>
      <c r="BG97" s="15" t="str">
        <f t="shared" si="108"/>
        <v/>
      </c>
      <c r="BH97" s="15" t="str">
        <f t="shared" si="125"/>
        <v/>
      </c>
      <c r="BI97" s="15" t="str">
        <f t="shared" si="126"/>
        <v/>
      </c>
      <c r="BJ97" s="15" t="str">
        <f t="shared" si="127"/>
        <v/>
      </c>
      <c r="BK97" s="15" t="str">
        <f t="shared" si="109"/>
        <v/>
      </c>
      <c r="BL97" s="15" t="str">
        <f t="shared" si="110"/>
        <v/>
      </c>
      <c r="BM97" s="15" t="str">
        <f t="shared" si="128"/>
        <v/>
      </c>
      <c r="BN97" s="15" t="str">
        <f t="shared" si="111"/>
        <v/>
      </c>
      <c r="BO97" s="15" t="str">
        <f t="shared" si="129"/>
        <v/>
      </c>
      <c r="BP97" s="15" t="str">
        <f t="shared" si="130"/>
        <v/>
      </c>
      <c r="BQ97" s="15" t="str">
        <f t="shared" si="112"/>
        <v/>
      </c>
      <c r="BR97" s="15" t="str">
        <f t="shared" si="131"/>
        <v/>
      </c>
      <c r="BS97" s="15" t="str">
        <f t="shared" si="132"/>
        <v/>
      </c>
      <c r="BT97" s="15" t="str">
        <f t="shared" si="113"/>
        <v/>
      </c>
      <c r="BU97" s="15" t="str">
        <f t="shared" si="133"/>
        <v/>
      </c>
      <c r="BV97" s="15" t="str">
        <f t="shared" si="134"/>
        <v/>
      </c>
      <c r="BW97" s="15" t="str">
        <f t="shared" si="114"/>
        <v/>
      </c>
      <c r="BX97" s="15" t="str">
        <f t="shared" si="135"/>
        <v/>
      </c>
      <c r="BY97" s="15" t="str">
        <f t="shared" si="136"/>
        <v/>
      </c>
      <c r="BZ97" s="15" t="str">
        <f t="shared" si="115"/>
        <v/>
      </c>
      <c r="CA97" s="15" t="str">
        <f t="shared" si="137"/>
        <v/>
      </c>
      <c r="CB97" s="15" t="str">
        <f t="shared" si="138"/>
        <v/>
      </c>
      <c r="CC97" s="15" t="str">
        <f t="shared" si="116"/>
        <v/>
      </c>
      <c r="CD97" s="15" t="str">
        <f t="shared" si="139"/>
        <v/>
      </c>
      <c r="CE97" s="15" t="str">
        <f t="shared" si="140"/>
        <v/>
      </c>
      <c r="CF97" s="15" t="str">
        <f t="shared" si="117"/>
        <v/>
      </c>
      <c r="CG97" s="15" t="str">
        <f t="shared" si="141"/>
        <v/>
      </c>
      <c r="CH97" s="15" t="str">
        <f t="shared" si="142"/>
        <v/>
      </c>
      <c r="CI97" s="15" t="str">
        <f t="shared" si="143"/>
        <v/>
      </c>
      <c r="CJ97" s="16" t="b">
        <f t="shared" si="144"/>
        <v>0</v>
      </c>
      <c r="CK97" s="16" t="b">
        <f t="shared" si="145"/>
        <v>0</v>
      </c>
      <c r="CL97" s="16" t="b">
        <f t="shared" si="146"/>
        <v>0</v>
      </c>
      <c r="CM97" s="16" t="b">
        <f t="shared" si="147"/>
        <v>0</v>
      </c>
      <c r="CN97" s="16" t="b">
        <f t="shared" si="148"/>
        <v>0</v>
      </c>
      <c r="CO97" s="16" t="b">
        <f t="shared" si="149"/>
        <v>0</v>
      </c>
      <c r="CP97" s="16" t="b">
        <f t="shared" si="150"/>
        <v>0</v>
      </c>
      <c r="CQ97" s="16" t="b">
        <f t="shared" si="151"/>
        <v>0</v>
      </c>
      <c r="CR97" s="16" t="b">
        <f t="shared" si="152"/>
        <v>0</v>
      </c>
      <c r="CS97" s="16" t="b">
        <f t="shared" si="153"/>
        <v>0</v>
      </c>
      <c r="CT97" s="16" t="b">
        <f t="shared" si="154"/>
        <v>0</v>
      </c>
      <c r="CU97" s="16" t="b">
        <f t="shared" si="155"/>
        <v>0</v>
      </c>
      <c r="CV97" s="16" t="b">
        <f t="shared" si="156"/>
        <v>0</v>
      </c>
      <c r="CW97" s="16" t="b">
        <f t="shared" si="157"/>
        <v>0</v>
      </c>
      <c r="CX97" s="16" t="b">
        <f t="shared" si="158"/>
        <v>0</v>
      </c>
      <c r="CY97" s="16" t="b">
        <f t="shared" si="159"/>
        <v>0</v>
      </c>
      <c r="CZ97" s="16" t="b">
        <f t="shared" si="160"/>
        <v>0</v>
      </c>
      <c r="DA97" s="16" t="b">
        <f t="shared" si="161"/>
        <v>0</v>
      </c>
      <c r="DB97" s="16" t="b">
        <f t="shared" si="162"/>
        <v>0</v>
      </c>
      <c r="DC97" s="16" t="b">
        <f t="shared" si="163"/>
        <v>0</v>
      </c>
      <c r="DD97" s="16" t="b">
        <f t="shared" si="164"/>
        <v>0</v>
      </c>
      <c r="DE97" s="16" t="b">
        <f t="shared" si="165"/>
        <v>0</v>
      </c>
      <c r="DF97" s="16" t="b">
        <f t="shared" si="166"/>
        <v>0</v>
      </c>
      <c r="DG97" s="16" t="b">
        <f t="shared" si="167"/>
        <v>0</v>
      </c>
      <c r="DJ97" s="18"/>
      <c r="DK97" s="18"/>
      <c r="DL97" s="53" t="str">
        <f t="shared" si="118"/>
        <v/>
      </c>
      <c r="DM97" s="53" t="str">
        <f t="shared" si="119"/>
        <v/>
      </c>
      <c r="DN97" s="53" t="str">
        <f t="shared" si="120"/>
        <v/>
      </c>
      <c r="DO97" s="53" t="str">
        <f t="shared" si="121"/>
        <v/>
      </c>
      <c r="DP97" s="53" t="str">
        <f t="shared" si="122"/>
        <v/>
      </c>
      <c r="DQ97" s="53" t="str">
        <f>IF(ISBLANK($D97),"",CHOOSE($D97,Certification!$C$32,Certification!$C$48,Certification!$C$64,Certification!$C$80,Certification!$C$96))</f>
        <v/>
      </c>
      <c r="DR97" s="53" t="str">
        <f>IF(ISBLANK($D97),"",CHOOSE($D97,Certification!$C$33,Certification!$C$49,Certification!$C$65,Certification!$C$81,Certification!$C$97))</f>
        <v/>
      </c>
      <c r="DS97" s="53" t="str">
        <f>IF(ISBLANK($D97),"",CHOOSE($D97,Certification!$C$34,Certification!$C$50,Certification!$C$66,Certification!$C$82,Certification!$C$98))</f>
        <v/>
      </c>
      <c r="DT97" s="53" t="str">
        <f>IF(ISBLANK($D97),"",CHOOSE($D97,Certification!$C$35,Certification!$C$51,Certification!$C$67,Certification!$C$83,Certification!$C$99))</f>
        <v/>
      </c>
      <c r="DU97" s="53" t="str">
        <f>IF(ISBLANK($D97),"",CHOOSE($D97,Certification!$C$36,Certification!$C$52,Certification!$C$68,Certification!$C$84,Certification!$C$100))</f>
        <v/>
      </c>
      <c r="DV97" s="53" t="str">
        <f>IF(ISBLANK($D97),"",CHOOSE($D97,Certification!$C$37,Certification!$C$53,Certification!$C$69,Certification!$C$85,Certification!$C$101))</f>
        <v/>
      </c>
      <c r="DW97" s="169" t="str">
        <f>IF(ISBLANK($D97),"",CHOOSE($D97,Certification!$G$39,Certification!$G$55,Certification!$G$71,Certification!$G$87,Certification!$G$103))</f>
        <v/>
      </c>
      <c r="DX97" s="169" t="str">
        <f>IF(ISBLANK($D97),"",CHOOSE($D97,Certification!$G$40,Certification!$G$56,Certification!$G$72,Certification!$G$88,Certification!$G$104))</f>
        <v/>
      </c>
      <c r="DY97" s="169" t="str">
        <f>IF(ISBLANK($D97),"",CHOOSE($D97,Certification!$G$41,Certification!$G$57,Certification!$G$73,Certification!$G$89,Certification!$G$105))</f>
        <v/>
      </c>
      <c r="DZ97" s="53" t="str">
        <f>IF(ISBLANK($D97),"",CHOOSE($D97,IF(ISBLANK(Certification!$C$43),"",Certification!$C$43),IF(ISBLANK(Certification!$C$59),"",Certification!$C$59),IF(ISBLANK(Certification!$C$75),"",Certification!$C$75),IF(ISBLANK(Certification!$C$91),"",Certification!$C$91),IF(ISBLANK(Certification!$C$107),"",Certification!$C$107)))</f>
        <v/>
      </c>
      <c r="EA97" s="53" t="str">
        <f>IF(ISBLANK($D97),"",CHOOSE($D97,IF(ISBLANK(Certification!$C$45),"",Certification!$C$45),IF(ISBLANK(Certification!$C$61),"",Certification!$C$61),IF(ISBLANK(Certification!$C$77),"",Certification!$C$77),IF(ISBLANK(Certification!$C$93),"",Certification!$C$93),IF(ISBLANK(Certification!$C$109),"",Certification!$C$109)))</f>
        <v/>
      </c>
      <c r="EC97" s="19" t="s">
        <v>8</v>
      </c>
    </row>
    <row r="98" spans="1:133" s="17" customFormat="1" ht="25.5" x14ac:dyDescent="0.2">
      <c r="A98" s="48">
        <v>88</v>
      </c>
      <c r="B98" s="49" t="str">
        <f t="shared" si="99"/>
        <v/>
      </c>
      <c r="C98" s="186"/>
      <c r="D98" s="26"/>
      <c r="E98" s="189"/>
      <c r="F98" s="189"/>
      <c r="G98" s="189"/>
      <c r="H98" s="189"/>
      <c r="I98" s="189"/>
      <c r="J98" s="27"/>
      <c r="K98" s="27"/>
      <c r="L98" s="27"/>
      <c r="M98" s="27"/>
      <c r="N98" s="43"/>
      <c r="O98" s="27"/>
      <c r="P98" s="43"/>
      <c r="Q98" s="27"/>
      <c r="R98" s="27"/>
      <c r="S98" s="27"/>
      <c r="T98" s="26"/>
      <c r="U98" s="26"/>
      <c r="V98" s="27"/>
      <c r="W98" s="26"/>
      <c r="X98" s="26"/>
      <c r="Y98" s="26"/>
      <c r="Z98" s="26"/>
      <c r="AA98" s="26"/>
      <c r="AB98" s="26"/>
      <c r="AC98" s="26"/>
      <c r="AD98" s="26"/>
      <c r="AE98" s="26"/>
      <c r="AF98" s="26"/>
      <c r="AG98" s="26"/>
      <c r="AH98" s="26"/>
      <c r="AI98" s="26"/>
      <c r="AJ98" s="26"/>
      <c r="AK98" s="26"/>
      <c r="AL98" s="26"/>
      <c r="AM98" s="26"/>
      <c r="AN98" s="26"/>
      <c r="AO98" s="26"/>
      <c r="AP98" s="26"/>
      <c r="AQ98" s="175"/>
      <c r="AR98" s="206"/>
      <c r="AS98" s="180"/>
      <c r="AT98" s="15" t="str">
        <f t="shared" si="100"/>
        <v/>
      </c>
      <c r="AU98" s="15" t="str">
        <f t="shared" si="101"/>
        <v/>
      </c>
      <c r="AV98" s="15" t="str">
        <f t="shared" si="102"/>
        <v/>
      </c>
      <c r="AW98" s="15" t="str">
        <f t="shared" si="103"/>
        <v/>
      </c>
      <c r="AX98" s="15" t="str">
        <f t="shared" si="123"/>
        <v/>
      </c>
      <c r="AY98" s="15" t="str">
        <f t="shared" si="123"/>
        <v/>
      </c>
      <c r="AZ98" s="15" t="str">
        <f t="shared" si="124"/>
        <v/>
      </c>
      <c r="BA98" s="15" t="str">
        <f t="shared" si="168"/>
        <v/>
      </c>
      <c r="BB98" s="15" t="str">
        <f t="shared" si="168"/>
        <v/>
      </c>
      <c r="BC98" s="15" t="str">
        <f t="shared" si="104"/>
        <v/>
      </c>
      <c r="BD98" s="15" t="str">
        <f t="shared" si="105"/>
        <v/>
      </c>
      <c r="BE98" s="15" t="str">
        <f t="shared" si="106"/>
        <v/>
      </c>
      <c r="BF98" s="15" t="str">
        <f t="shared" si="107"/>
        <v/>
      </c>
      <c r="BG98" s="15" t="str">
        <f t="shared" si="108"/>
        <v/>
      </c>
      <c r="BH98" s="15" t="str">
        <f t="shared" si="125"/>
        <v/>
      </c>
      <c r="BI98" s="15" t="str">
        <f t="shared" si="126"/>
        <v/>
      </c>
      <c r="BJ98" s="15" t="str">
        <f t="shared" si="127"/>
        <v/>
      </c>
      <c r="BK98" s="15" t="str">
        <f t="shared" si="109"/>
        <v/>
      </c>
      <c r="BL98" s="15" t="str">
        <f t="shared" si="110"/>
        <v/>
      </c>
      <c r="BM98" s="15" t="str">
        <f t="shared" si="128"/>
        <v/>
      </c>
      <c r="BN98" s="15" t="str">
        <f t="shared" si="111"/>
        <v/>
      </c>
      <c r="BO98" s="15" t="str">
        <f t="shared" si="129"/>
        <v/>
      </c>
      <c r="BP98" s="15" t="str">
        <f t="shared" si="130"/>
        <v/>
      </c>
      <c r="BQ98" s="15" t="str">
        <f t="shared" si="112"/>
        <v/>
      </c>
      <c r="BR98" s="15" t="str">
        <f t="shared" si="131"/>
        <v/>
      </c>
      <c r="BS98" s="15" t="str">
        <f t="shared" si="132"/>
        <v/>
      </c>
      <c r="BT98" s="15" t="str">
        <f t="shared" si="113"/>
        <v/>
      </c>
      <c r="BU98" s="15" t="str">
        <f t="shared" si="133"/>
        <v/>
      </c>
      <c r="BV98" s="15" t="str">
        <f t="shared" si="134"/>
        <v/>
      </c>
      <c r="BW98" s="15" t="str">
        <f t="shared" si="114"/>
        <v/>
      </c>
      <c r="BX98" s="15" t="str">
        <f t="shared" si="135"/>
        <v/>
      </c>
      <c r="BY98" s="15" t="str">
        <f t="shared" si="136"/>
        <v/>
      </c>
      <c r="BZ98" s="15" t="str">
        <f t="shared" si="115"/>
        <v/>
      </c>
      <c r="CA98" s="15" t="str">
        <f t="shared" si="137"/>
        <v/>
      </c>
      <c r="CB98" s="15" t="str">
        <f t="shared" si="138"/>
        <v/>
      </c>
      <c r="CC98" s="15" t="str">
        <f t="shared" si="116"/>
        <v/>
      </c>
      <c r="CD98" s="15" t="str">
        <f t="shared" si="139"/>
        <v/>
      </c>
      <c r="CE98" s="15" t="str">
        <f t="shared" si="140"/>
        <v/>
      </c>
      <c r="CF98" s="15" t="str">
        <f t="shared" si="117"/>
        <v/>
      </c>
      <c r="CG98" s="15" t="str">
        <f t="shared" si="141"/>
        <v/>
      </c>
      <c r="CH98" s="15" t="str">
        <f t="shared" si="142"/>
        <v/>
      </c>
      <c r="CI98" s="15" t="str">
        <f t="shared" si="143"/>
        <v/>
      </c>
      <c r="CJ98" s="16" t="b">
        <f t="shared" si="144"/>
        <v>0</v>
      </c>
      <c r="CK98" s="16" t="b">
        <f t="shared" si="145"/>
        <v>0</v>
      </c>
      <c r="CL98" s="16" t="b">
        <f t="shared" si="146"/>
        <v>0</v>
      </c>
      <c r="CM98" s="16" t="b">
        <f t="shared" si="147"/>
        <v>0</v>
      </c>
      <c r="CN98" s="16" t="b">
        <f t="shared" si="148"/>
        <v>0</v>
      </c>
      <c r="CO98" s="16" t="b">
        <f t="shared" si="149"/>
        <v>0</v>
      </c>
      <c r="CP98" s="16" t="b">
        <f t="shared" si="150"/>
        <v>0</v>
      </c>
      <c r="CQ98" s="16" t="b">
        <f t="shared" si="151"/>
        <v>0</v>
      </c>
      <c r="CR98" s="16" t="b">
        <f t="shared" si="152"/>
        <v>0</v>
      </c>
      <c r="CS98" s="16" t="b">
        <f t="shared" si="153"/>
        <v>0</v>
      </c>
      <c r="CT98" s="16" t="b">
        <f t="shared" si="154"/>
        <v>0</v>
      </c>
      <c r="CU98" s="16" t="b">
        <f t="shared" si="155"/>
        <v>0</v>
      </c>
      <c r="CV98" s="16" t="b">
        <f t="shared" si="156"/>
        <v>0</v>
      </c>
      <c r="CW98" s="16" t="b">
        <f t="shared" si="157"/>
        <v>0</v>
      </c>
      <c r="CX98" s="16" t="b">
        <f t="shared" si="158"/>
        <v>0</v>
      </c>
      <c r="CY98" s="16" t="b">
        <f t="shared" si="159"/>
        <v>0</v>
      </c>
      <c r="CZ98" s="16" t="b">
        <f t="shared" si="160"/>
        <v>0</v>
      </c>
      <c r="DA98" s="16" t="b">
        <f t="shared" si="161"/>
        <v>0</v>
      </c>
      <c r="DB98" s="16" t="b">
        <f t="shared" si="162"/>
        <v>0</v>
      </c>
      <c r="DC98" s="16" t="b">
        <f t="shared" si="163"/>
        <v>0</v>
      </c>
      <c r="DD98" s="16" t="b">
        <f t="shared" si="164"/>
        <v>0</v>
      </c>
      <c r="DE98" s="16" t="b">
        <f t="shared" si="165"/>
        <v>0</v>
      </c>
      <c r="DF98" s="16" t="b">
        <f t="shared" si="166"/>
        <v>0</v>
      </c>
      <c r="DG98" s="16" t="b">
        <f t="shared" si="167"/>
        <v>0</v>
      </c>
      <c r="DJ98" s="18"/>
      <c r="DK98" s="18"/>
      <c r="DL98" s="53" t="str">
        <f t="shared" si="118"/>
        <v/>
      </c>
      <c r="DM98" s="53" t="str">
        <f t="shared" si="119"/>
        <v/>
      </c>
      <c r="DN98" s="53" t="str">
        <f t="shared" si="120"/>
        <v/>
      </c>
      <c r="DO98" s="53" t="str">
        <f t="shared" si="121"/>
        <v/>
      </c>
      <c r="DP98" s="53" t="str">
        <f t="shared" si="122"/>
        <v/>
      </c>
      <c r="DQ98" s="53" t="str">
        <f>IF(ISBLANK($D98),"",CHOOSE($D98,Certification!$C$32,Certification!$C$48,Certification!$C$64,Certification!$C$80,Certification!$C$96))</f>
        <v/>
      </c>
      <c r="DR98" s="53" t="str">
        <f>IF(ISBLANK($D98),"",CHOOSE($D98,Certification!$C$33,Certification!$C$49,Certification!$C$65,Certification!$C$81,Certification!$C$97))</f>
        <v/>
      </c>
      <c r="DS98" s="53" t="str">
        <f>IF(ISBLANK($D98),"",CHOOSE($D98,Certification!$C$34,Certification!$C$50,Certification!$C$66,Certification!$C$82,Certification!$C$98))</f>
        <v/>
      </c>
      <c r="DT98" s="53" t="str">
        <f>IF(ISBLANK($D98),"",CHOOSE($D98,Certification!$C$35,Certification!$C$51,Certification!$C$67,Certification!$C$83,Certification!$C$99))</f>
        <v/>
      </c>
      <c r="DU98" s="53" t="str">
        <f>IF(ISBLANK($D98),"",CHOOSE($D98,Certification!$C$36,Certification!$C$52,Certification!$C$68,Certification!$C$84,Certification!$C$100))</f>
        <v/>
      </c>
      <c r="DV98" s="53" t="str">
        <f>IF(ISBLANK($D98),"",CHOOSE($D98,Certification!$C$37,Certification!$C$53,Certification!$C$69,Certification!$C$85,Certification!$C$101))</f>
        <v/>
      </c>
      <c r="DW98" s="169" t="str">
        <f>IF(ISBLANK($D98),"",CHOOSE($D98,Certification!$G$39,Certification!$G$55,Certification!$G$71,Certification!$G$87,Certification!$G$103))</f>
        <v/>
      </c>
      <c r="DX98" s="169" t="str">
        <f>IF(ISBLANK($D98),"",CHOOSE($D98,Certification!$G$40,Certification!$G$56,Certification!$G$72,Certification!$G$88,Certification!$G$104))</f>
        <v/>
      </c>
      <c r="DY98" s="169" t="str">
        <f>IF(ISBLANK($D98),"",CHOOSE($D98,Certification!$G$41,Certification!$G$57,Certification!$G$73,Certification!$G$89,Certification!$G$105))</f>
        <v/>
      </c>
      <c r="DZ98" s="53" t="str">
        <f>IF(ISBLANK($D98),"",CHOOSE($D98,IF(ISBLANK(Certification!$C$43),"",Certification!$C$43),IF(ISBLANK(Certification!$C$59),"",Certification!$C$59),IF(ISBLANK(Certification!$C$75),"",Certification!$C$75),IF(ISBLANK(Certification!$C$91),"",Certification!$C$91),IF(ISBLANK(Certification!$C$107),"",Certification!$C$107)))</f>
        <v/>
      </c>
      <c r="EA98" s="53" t="str">
        <f>IF(ISBLANK($D98),"",CHOOSE($D98,IF(ISBLANK(Certification!$C$45),"",Certification!$C$45),IF(ISBLANK(Certification!$C$61),"",Certification!$C$61),IF(ISBLANK(Certification!$C$77),"",Certification!$C$77),IF(ISBLANK(Certification!$C$93),"",Certification!$C$93),IF(ISBLANK(Certification!$C$109),"",Certification!$C$109)))</f>
        <v/>
      </c>
      <c r="EC98" s="19" t="s">
        <v>8</v>
      </c>
    </row>
    <row r="99" spans="1:133" s="17" customFormat="1" ht="25.5" x14ac:dyDescent="0.2">
      <c r="A99" s="48">
        <v>89</v>
      </c>
      <c r="B99" s="49" t="str">
        <f t="shared" si="99"/>
        <v/>
      </c>
      <c r="C99" s="186"/>
      <c r="D99" s="26"/>
      <c r="E99" s="189"/>
      <c r="F99" s="189"/>
      <c r="G99" s="189"/>
      <c r="H99" s="189"/>
      <c r="I99" s="189"/>
      <c r="J99" s="27"/>
      <c r="K99" s="27"/>
      <c r="L99" s="27"/>
      <c r="M99" s="27"/>
      <c r="N99" s="43"/>
      <c r="O99" s="27"/>
      <c r="P99" s="43"/>
      <c r="Q99" s="27"/>
      <c r="R99" s="27"/>
      <c r="S99" s="27"/>
      <c r="T99" s="26"/>
      <c r="U99" s="26"/>
      <c r="V99" s="27"/>
      <c r="W99" s="26"/>
      <c r="X99" s="26"/>
      <c r="Y99" s="26"/>
      <c r="Z99" s="26"/>
      <c r="AA99" s="26"/>
      <c r="AB99" s="26"/>
      <c r="AC99" s="26"/>
      <c r="AD99" s="26"/>
      <c r="AE99" s="26"/>
      <c r="AF99" s="26"/>
      <c r="AG99" s="26"/>
      <c r="AH99" s="26"/>
      <c r="AI99" s="26"/>
      <c r="AJ99" s="26"/>
      <c r="AK99" s="26"/>
      <c r="AL99" s="26"/>
      <c r="AM99" s="26"/>
      <c r="AN99" s="26"/>
      <c r="AO99" s="26"/>
      <c r="AP99" s="26"/>
      <c r="AQ99" s="175"/>
      <c r="AR99" s="206"/>
      <c r="AS99" s="180"/>
      <c r="AT99" s="15" t="str">
        <f t="shared" si="100"/>
        <v/>
      </c>
      <c r="AU99" s="15" t="str">
        <f t="shared" si="101"/>
        <v/>
      </c>
      <c r="AV99" s="15" t="str">
        <f t="shared" si="102"/>
        <v/>
      </c>
      <c r="AW99" s="15" t="str">
        <f t="shared" si="103"/>
        <v/>
      </c>
      <c r="AX99" s="15" t="str">
        <f t="shared" si="123"/>
        <v/>
      </c>
      <c r="AY99" s="15" t="str">
        <f t="shared" si="123"/>
        <v/>
      </c>
      <c r="AZ99" s="15" t="str">
        <f t="shared" si="124"/>
        <v/>
      </c>
      <c r="BA99" s="15" t="str">
        <f t="shared" si="168"/>
        <v/>
      </c>
      <c r="BB99" s="15" t="str">
        <f t="shared" si="168"/>
        <v/>
      </c>
      <c r="BC99" s="15" t="str">
        <f t="shared" si="104"/>
        <v/>
      </c>
      <c r="BD99" s="15" t="str">
        <f t="shared" si="105"/>
        <v/>
      </c>
      <c r="BE99" s="15" t="str">
        <f t="shared" si="106"/>
        <v/>
      </c>
      <c r="BF99" s="15" t="str">
        <f t="shared" si="107"/>
        <v/>
      </c>
      <c r="BG99" s="15" t="str">
        <f t="shared" si="108"/>
        <v/>
      </c>
      <c r="BH99" s="15" t="str">
        <f t="shared" si="125"/>
        <v/>
      </c>
      <c r="BI99" s="15" t="str">
        <f t="shared" si="126"/>
        <v/>
      </c>
      <c r="BJ99" s="15" t="str">
        <f t="shared" si="127"/>
        <v/>
      </c>
      <c r="BK99" s="15" t="str">
        <f t="shared" si="109"/>
        <v/>
      </c>
      <c r="BL99" s="15" t="str">
        <f t="shared" si="110"/>
        <v/>
      </c>
      <c r="BM99" s="15" t="str">
        <f t="shared" si="128"/>
        <v/>
      </c>
      <c r="BN99" s="15" t="str">
        <f t="shared" si="111"/>
        <v/>
      </c>
      <c r="BO99" s="15" t="str">
        <f t="shared" si="129"/>
        <v/>
      </c>
      <c r="BP99" s="15" t="str">
        <f t="shared" si="130"/>
        <v/>
      </c>
      <c r="BQ99" s="15" t="str">
        <f t="shared" si="112"/>
        <v/>
      </c>
      <c r="BR99" s="15" t="str">
        <f t="shared" si="131"/>
        <v/>
      </c>
      <c r="BS99" s="15" t="str">
        <f t="shared" si="132"/>
        <v/>
      </c>
      <c r="BT99" s="15" t="str">
        <f t="shared" si="113"/>
        <v/>
      </c>
      <c r="BU99" s="15" t="str">
        <f t="shared" si="133"/>
        <v/>
      </c>
      <c r="BV99" s="15" t="str">
        <f t="shared" si="134"/>
        <v/>
      </c>
      <c r="BW99" s="15" t="str">
        <f t="shared" si="114"/>
        <v/>
      </c>
      <c r="BX99" s="15" t="str">
        <f t="shared" si="135"/>
        <v/>
      </c>
      <c r="BY99" s="15" t="str">
        <f t="shared" si="136"/>
        <v/>
      </c>
      <c r="BZ99" s="15" t="str">
        <f t="shared" si="115"/>
        <v/>
      </c>
      <c r="CA99" s="15" t="str">
        <f t="shared" si="137"/>
        <v/>
      </c>
      <c r="CB99" s="15" t="str">
        <f t="shared" si="138"/>
        <v/>
      </c>
      <c r="CC99" s="15" t="str">
        <f t="shared" si="116"/>
        <v/>
      </c>
      <c r="CD99" s="15" t="str">
        <f t="shared" si="139"/>
        <v/>
      </c>
      <c r="CE99" s="15" t="str">
        <f t="shared" si="140"/>
        <v/>
      </c>
      <c r="CF99" s="15" t="str">
        <f t="shared" si="117"/>
        <v/>
      </c>
      <c r="CG99" s="15" t="str">
        <f t="shared" si="141"/>
        <v/>
      </c>
      <c r="CH99" s="15" t="str">
        <f t="shared" si="142"/>
        <v/>
      </c>
      <c r="CI99" s="15" t="str">
        <f t="shared" si="143"/>
        <v/>
      </c>
      <c r="CJ99" s="16" t="b">
        <f t="shared" si="144"/>
        <v>0</v>
      </c>
      <c r="CK99" s="16" t="b">
        <f t="shared" si="145"/>
        <v>0</v>
      </c>
      <c r="CL99" s="16" t="b">
        <f t="shared" si="146"/>
        <v>0</v>
      </c>
      <c r="CM99" s="16" t="b">
        <f t="shared" si="147"/>
        <v>0</v>
      </c>
      <c r="CN99" s="16" t="b">
        <f t="shared" si="148"/>
        <v>0</v>
      </c>
      <c r="CO99" s="16" t="b">
        <f t="shared" si="149"/>
        <v>0</v>
      </c>
      <c r="CP99" s="16" t="b">
        <f t="shared" si="150"/>
        <v>0</v>
      </c>
      <c r="CQ99" s="16" t="b">
        <f t="shared" si="151"/>
        <v>0</v>
      </c>
      <c r="CR99" s="16" t="b">
        <f t="shared" si="152"/>
        <v>0</v>
      </c>
      <c r="CS99" s="16" t="b">
        <f t="shared" si="153"/>
        <v>0</v>
      </c>
      <c r="CT99" s="16" t="b">
        <f t="shared" si="154"/>
        <v>0</v>
      </c>
      <c r="CU99" s="16" t="b">
        <f t="shared" si="155"/>
        <v>0</v>
      </c>
      <c r="CV99" s="16" t="b">
        <f t="shared" si="156"/>
        <v>0</v>
      </c>
      <c r="CW99" s="16" t="b">
        <f t="shared" si="157"/>
        <v>0</v>
      </c>
      <c r="CX99" s="16" t="b">
        <f t="shared" si="158"/>
        <v>0</v>
      </c>
      <c r="CY99" s="16" t="b">
        <f t="shared" si="159"/>
        <v>0</v>
      </c>
      <c r="CZ99" s="16" t="b">
        <f t="shared" si="160"/>
        <v>0</v>
      </c>
      <c r="DA99" s="16" t="b">
        <f t="shared" si="161"/>
        <v>0</v>
      </c>
      <c r="DB99" s="16" t="b">
        <f t="shared" si="162"/>
        <v>0</v>
      </c>
      <c r="DC99" s="16" t="b">
        <f t="shared" si="163"/>
        <v>0</v>
      </c>
      <c r="DD99" s="16" t="b">
        <f t="shared" si="164"/>
        <v>0</v>
      </c>
      <c r="DE99" s="16" t="b">
        <f t="shared" si="165"/>
        <v>0</v>
      </c>
      <c r="DF99" s="16" t="b">
        <f t="shared" si="166"/>
        <v>0</v>
      </c>
      <c r="DG99" s="16" t="b">
        <f t="shared" si="167"/>
        <v>0</v>
      </c>
      <c r="DJ99" s="18"/>
      <c r="DK99" s="18"/>
      <c r="DL99" s="53" t="str">
        <f t="shared" si="118"/>
        <v/>
      </c>
      <c r="DM99" s="53" t="str">
        <f t="shared" si="119"/>
        <v/>
      </c>
      <c r="DN99" s="53" t="str">
        <f t="shared" si="120"/>
        <v/>
      </c>
      <c r="DO99" s="53" t="str">
        <f t="shared" si="121"/>
        <v/>
      </c>
      <c r="DP99" s="53" t="str">
        <f t="shared" si="122"/>
        <v/>
      </c>
      <c r="DQ99" s="53" t="str">
        <f>IF(ISBLANK($D99),"",CHOOSE($D99,Certification!$C$32,Certification!$C$48,Certification!$C$64,Certification!$C$80,Certification!$C$96))</f>
        <v/>
      </c>
      <c r="DR99" s="53" t="str">
        <f>IF(ISBLANK($D99),"",CHOOSE($D99,Certification!$C$33,Certification!$C$49,Certification!$C$65,Certification!$C$81,Certification!$C$97))</f>
        <v/>
      </c>
      <c r="DS99" s="53" t="str">
        <f>IF(ISBLANK($D99),"",CHOOSE($D99,Certification!$C$34,Certification!$C$50,Certification!$C$66,Certification!$C$82,Certification!$C$98))</f>
        <v/>
      </c>
      <c r="DT99" s="53" t="str">
        <f>IF(ISBLANK($D99),"",CHOOSE($D99,Certification!$C$35,Certification!$C$51,Certification!$C$67,Certification!$C$83,Certification!$C$99))</f>
        <v/>
      </c>
      <c r="DU99" s="53" t="str">
        <f>IF(ISBLANK($D99),"",CHOOSE($D99,Certification!$C$36,Certification!$C$52,Certification!$C$68,Certification!$C$84,Certification!$C$100))</f>
        <v/>
      </c>
      <c r="DV99" s="53" t="str">
        <f>IF(ISBLANK($D99),"",CHOOSE($D99,Certification!$C$37,Certification!$C$53,Certification!$C$69,Certification!$C$85,Certification!$C$101))</f>
        <v/>
      </c>
      <c r="DW99" s="169" t="str">
        <f>IF(ISBLANK($D99),"",CHOOSE($D99,Certification!$G$39,Certification!$G$55,Certification!$G$71,Certification!$G$87,Certification!$G$103))</f>
        <v/>
      </c>
      <c r="DX99" s="169" t="str">
        <f>IF(ISBLANK($D99),"",CHOOSE($D99,Certification!$G$40,Certification!$G$56,Certification!$G$72,Certification!$G$88,Certification!$G$104))</f>
        <v/>
      </c>
      <c r="DY99" s="169" t="str">
        <f>IF(ISBLANK($D99),"",CHOOSE($D99,Certification!$G$41,Certification!$G$57,Certification!$G$73,Certification!$G$89,Certification!$G$105))</f>
        <v/>
      </c>
      <c r="DZ99" s="53" t="str">
        <f>IF(ISBLANK($D99),"",CHOOSE($D99,IF(ISBLANK(Certification!$C$43),"",Certification!$C$43),IF(ISBLANK(Certification!$C$59),"",Certification!$C$59),IF(ISBLANK(Certification!$C$75),"",Certification!$C$75),IF(ISBLANK(Certification!$C$91),"",Certification!$C$91),IF(ISBLANK(Certification!$C$107),"",Certification!$C$107)))</f>
        <v/>
      </c>
      <c r="EA99" s="53" t="str">
        <f>IF(ISBLANK($D99),"",CHOOSE($D99,IF(ISBLANK(Certification!$C$45),"",Certification!$C$45),IF(ISBLANK(Certification!$C$61),"",Certification!$C$61),IF(ISBLANK(Certification!$C$77),"",Certification!$C$77),IF(ISBLANK(Certification!$C$93),"",Certification!$C$93),IF(ISBLANK(Certification!$C$109),"",Certification!$C$109)))</f>
        <v/>
      </c>
      <c r="EC99" s="19" t="s">
        <v>8</v>
      </c>
    </row>
    <row r="100" spans="1:133" s="17" customFormat="1" ht="25.5" x14ac:dyDescent="0.2">
      <c r="A100" s="48">
        <v>90</v>
      </c>
      <c r="B100" s="49" t="str">
        <f t="shared" si="99"/>
        <v/>
      </c>
      <c r="C100" s="186"/>
      <c r="D100" s="26"/>
      <c r="E100" s="189"/>
      <c r="F100" s="189"/>
      <c r="G100" s="189"/>
      <c r="H100" s="189"/>
      <c r="I100" s="189"/>
      <c r="J100" s="27"/>
      <c r="K100" s="27"/>
      <c r="L100" s="27"/>
      <c r="M100" s="27"/>
      <c r="N100" s="43"/>
      <c r="O100" s="27"/>
      <c r="P100" s="43"/>
      <c r="Q100" s="27"/>
      <c r="R100" s="27"/>
      <c r="S100" s="27"/>
      <c r="T100" s="26"/>
      <c r="U100" s="26"/>
      <c r="V100" s="27"/>
      <c r="W100" s="26"/>
      <c r="X100" s="26"/>
      <c r="Y100" s="26"/>
      <c r="Z100" s="26"/>
      <c r="AA100" s="26"/>
      <c r="AB100" s="26"/>
      <c r="AC100" s="26"/>
      <c r="AD100" s="26"/>
      <c r="AE100" s="26"/>
      <c r="AF100" s="26"/>
      <c r="AG100" s="26"/>
      <c r="AH100" s="26"/>
      <c r="AI100" s="26"/>
      <c r="AJ100" s="26"/>
      <c r="AK100" s="26"/>
      <c r="AL100" s="26"/>
      <c r="AM100" s="26"/>
      <c r="AN100" s="26"/>
      <c r="AO100" s="26"/>
      <c r="AP100" s="26"/>
      <c r="AQ100" s="175"/>
      <c r="AR100" s="206"/>
      <c r="AS100" s="180"/>
      <c r="AT100" s="15" t="str">
        <f t="shared" si="100"/>
        <v/>
      </c>
      <c r="AU100" s="15" t="str">
        <f t="shared" si="101"/>
        <v/>
      </c>
      <c r="AV100" s="15" t="str">
        <f t="shared" si="102"/>
        <v/>
      </c>
      <c r="AW100" s="15" t="str">
        <f t="shared" si="103"/>
        <v/>
      </c>
      <c r="AX100" s="15" t="str">
        <f t="shared" si="123"/>
        <v/>
      </c>
      <c r="AY100" s="15" t="str">
        <f t="shared" si="123"/>
        <v/>
      </c>
      <c r="AZ100" s="15" t="str">
        <f t="shared" si="124"/>
        <v/>
      </c>
      <c r="BA100" s="15" t="str">
        <f t="shared" si="168"/>
        <v/>
      </c>
      <c r="BB100" s="15" t="str">
        <f t="shared" si="168"/>
        <v/>
      </c>
      <c r="BC100" s="15" t="str">
        <f t="shared" si="104"/>
        <v/>
      </c>
      <c r="BD100" s="15" t="str">
        <f t="shared" si="105"/>
        <v/>
      </c>
      <c r="BE100" s="15" t="str">
        <f t="shared" si="106"/>
        <v/>
      </c>
      <c r="BF100" s="15" t="str">
        <f t="shared" si="107"/>
        <v/>
      </c>
      <c r="BG100" s="15" t="str">
        <f t="shared" si="108"/>
        <v/>
      </c>
      <c r="BH100" s="15" t="str">
        <f t="shared" si="125"/>
        <v/>
      </c>
      <c r="BI100" s="15" t="str">
        <f t="shared" si="126"/>
        <v/>
      </c>
      <c r="BJ100" s="15" t="str">
        <f t="shared" si="127"/>
        <v/>
      </c>
      <c r="BK100" s="15" t="str">
        <f t="shared" si="109"/>
        <v/>
      </c>
      <c r="BL100" s="15" t="str">
        <f t="shared" si="110"/>
        <v/>
      </c>
      <c r="BM100" s="15" t="str">
        <f t="shared" si="128"/>
        <v/>
      </c>
      <c r="BN100" s="15" t="str">
        <f t="shared" si="111"/>
        <v/>
      </c>
      <c r="BO100" s="15" t="str">
        <f t="shared" si="129"/>
        <v/>
      </c>
      <c r="BP100" s="15" t="str">
        <f t="shared" si="130"/>
        <v/>
      </c>
      <c r="BQ100" s="15" t="str">
        <f t="shared" si="112"/>
        <v/>
      </c>
      <c r="BR100" s="15" t="str">
        <f t="shared" si="131"/>
        <v/>
      </c>
      <c r="BS100" s="15" t="str">
        <f t="shared" si="132"/>
        <v/>
      </c>
      <c r="BT100" s="15" t="str">
        <f t="shared" si="113"/>
        <v/>
      </c>
      <c r="BU100" s="15" t="str">
        <f t="shared" si="133"/>
        <v/>
      </c>
      <c r="BV100" s="15" t="str">
        <f t="shared" si="134"/>
        <v/>
      </c>
      <c r="BW100" s="15" t="str">
        <f t="shared" si="114"/>
        <v/>
      </c>
      <c r="BX100" s="15" t="str">
        <f t="shared" si="135"/>
        <v/>
      </c>
      <c r="BY100" s="15" t="str">
        <f t="shared" si="136"/>
        <v/>
      </c>
      <c r="BZ100" s="15" t="str">
        <f t="shared" si="115"/>
        <v/>
      </c>
      <c r="CA100" s="15" t="str">
        <f t="shared" si="137"/>
        <v/>
      </c>
      <c r="CB100" s="15" t="str">
        <f t="shared" si="138"/>
        <v/>
      </c>
      <c r="CC100" s="15" t="str">
        <f t="shared" si="116"/>
        <v/>
      </c>
      <c r="CD100" s="15" t="str">
        <f t="shared" si="139"/>
        <v/>
      </c>
      <c r="CE100" s="15" t="str">
        <f t="shared" si="140"/>
        <v/>
      </c>
      <c r="CF100" s="15" t="str">
        <f t="shared" si="117"/>
        <v/>
      </c>
      <c r="CG100" s="15" t="str">
        <f t="shared" si="141"/>
        <v/>
      </c>
      <c r="CH100" s="15" t="str">
        <f t="shared" si="142"/>
        <v/>
      </c>
      <c r="CI100" s="15" t="str">
        <f t="shared" si="143"/>
        <v/>
      </c>
      <c r="CJ100" s="16" t="b">
        <f t="shared" si="144"/>
        <v>0</v>
      </c>
      <c r="CK100" s="16" t="b">
        <f t="shared" si="145"/>
        <v>0</v>
      </c>
      <c r="CL100" s="16" t="b">
        <f t="shared" si="146"/>
        <v>0</v>
      </c>
      <c r="CM100" s="16" t="b">
        <f t="shared" si="147"/>
        <v>0</v>
      </c>
      <c r="CN100" s="16" t="b">
        <f t="shared" si="148"/>
        <v>0</v>
      </c>
      <c r="CO100" s="16" t="b">
        <f t="shared" si="149"/>
        <v>0</v>
      </c>
      <c r="CP100" s="16" t="b">
        <f t="shared" si="150"/>
        <v>0</v>
      </c>
      <c r="CQ100" s="16" t="b">
        <f t="shared" si="151"/>
        <v>0</v>
      </c>
      <c r="CR100" s="16" t="b">
        <f t="shared" si="152"/>
        <v>0</v>
      </c>
      <c r="CS100" s="16" t="b">
        <f t="shared" si="153"/>
        <v>0</v>
      </c>
      <c r="CT100" s="16" t="b">
        <f t="shared" si="154"/>
        <v>0</v>
      </c>
      <c r="CU100" s="16" t="b">
        <f t="shared" si="155"/>
        <v>0</v>
      </c>
      <c r="CV100" s="16" t="b">
        <f t="shared" si="156"/>
        <v>0</v>
      </c>
      <c r="CW100" s="16" t="b">
        <f t="shared" si="157"/>
        <v>0</v>
      </c>
      <c r="CX100" s="16" t="b">
        <f t="shared" si="158"/>
        <v>0</v>
      </c>
      <c r="CY100" s="16" t="b">
        <f t="shared" si="159"/>
        <v>0</v>
      </c>
      <c r="CZ100" s="16" t="b">
        <f t="shared" si="160"/>
        <v>0</v>
      </c>
      <c r="DA100" s="16" t="b">
        <f t="shared" si="161"/>
        <v>0</v>
      </c>
      <c r="DB100" s="16" t="b">
        <f t="shared" si="162"/>
        <v>0</v>
      </c>
      <c r="DC100" s="16" t="b">
        <f t="shared" si="163"/>
        <v>0</v>
      </c>
      <c r="DD100" s="16" t="b">
        <f t="shared" si="164"/>
        <v>0</v>
      </c>
      <c r="DE100" s="16" t="b">
        <f t="shared" si="165"/>
        <v>0</v>
      </c>
      <c r="DF100" s="16" t="b">
        <f t="shared" si="166"/>
        <v>0</v>
      </c>
      <c r="DG100" s="16" t="b">
        <f t="shared" si="167"/>
        <v>0</v>
      </c>
      <c r="DJ100" s="18"/>
      <c r="DK100" s="18"/>
      <c r="DL100" s="53" t="str">
        <f t="shared" si="118"/>
        <v/>
      </c>
      <c r="DM100" s="53" t="str">
        <f t="shared" si="119"/>
        <v/>
      </c>
      <c r="DN100" s="53" t="str">
        <f t="shared" si="120"/>
        <v/>
      </c>
      <c r="DO100" s="53" t="str">
        <f t="shared" si="121"/>
        <v/>
      </c>
      <c r="DP100" s="53" t="str">
        <f t="shared" si="122"/>
        <v/>
      </c>
      <c r="DQ100" s="53" t="str">
        <f>IF(ISBLANK($D100),"",CHOOSE($D100,Certification!$C$32,Certification!$C$48,Certification!$C$64,Certification!$C$80,Certification!$C$96))</f>
        <v/>
      </c>
      <c r="DR100" s="53" t="str">
        <f>IF(ISBLANK($D100),"",CHOOSE($D100,Certification!$C$33,Certification!$C$49,Certification!$C$65,Certification!$C$81,Certification!$C$97))</f>
        <v/>
      </c>
      <c r="DS100" s="53" t="str">
        <f>IF(ISBLANK($D100),"",CHOOSE($D100,Certification!$C$34,Certification!$C$50,Certification!$C$66,Certification!$C$82,Certification!$C$98))</f>
        <v/>
      </c>
      <c r="DT100" s="53" t="str">
        <f>IF(ISBLANK($D100),"",CHOOSE($D100,Certification!$C$35,Certification!$C$51,Certification!$C$67,Certification!$C$83,Certification!$C$99))</f>
        <v/>
      </c>
      <c r="DU100" s="53" t="str">
        <f>IF(ISBLANK($D100),"",CHOOSE($D100,Certification!$C$36,Certification!$C$52,Certification!$C$68,Certification!$C$84,Certification!$C$100))</f>
        <v/>
      </c>
      <c r="DV100" s="53" t="str">
        <f>IF(ISBLANK($D100),"",CHOOSE($D100,Certification!$C$37,Certification!$C$53,Certification!$C$69,Certification!$C$85,Certification!$C$101))</f>
        <v/>
      </c>
      <c r="DW100" s="169" t="str">
        <f>IF(ISBLANK($D100),"",CHOOSE($D100,Certification!$G$39,Certification!$G$55,Certification!$G$71,Certification!$G$87,Certification!$G$103))</f>
        <v/>
      </c>
      <c r="DX100" s="169" t="str">
        <f>IF(ISBLANK($D100),"",CHOOSE($D100,Certification!$G$40,Certification!$G$56,Certification!$G$72,Certification!$G$88,Certification!$G$104))</f>
        <v/>
      </c>
      <c r="DY100" s="169" t="str">
        <f>IF(ISBLANK($D100),"",CHOOSE($D100,Certification!$G$41,Certification!$G$57,Certification!$G$73,Certification!$G$89,Certification!$G$105))</f>
        <v/>
      </c>
      <c r="DZ100" s="53" t="str">
        <f>IF(ISBLANK($D100),"",CHOOSE($D100,IF(ISBLANK(Certification!$C$43),"",Certification!$C$43),IF(ISBLANK(Certification!$C$59),"",Certification!$C$59),IF(ISBLANK(Certification!$C$75),"",Certification!$C$75),IF(ISBLANK(Certification!$C$91),"",Certification!$C$91),IF(ISBLANK(Certification!$C$107),"",Certification!$C$107)))</f>
        <v/>
      </c>
      <c r="EA100" s="53" t="str">
        <f>IF(ISBLANK($D100),"",CHOOSE($D100,IF(ISBLANK(Certification!$C$45),"",Certification!$C$45),IF(ISBLANK(Certification!$C$61),"",Certification!$C$61),IF(ISBLANK(Certification!$C$77),"",Certification!$C$77),IF(ISBLANK(Certification!$C$93),"",Certification!$C$93),IF(ISBLANK(Certification!$C$109),"",Certification!$C$109)))</f>
        <v/>
      </c>
      <c r="EC100" s="19" t="s">
        <v>8</v>
      </c>
    </row>
    <row r="101" spans="1:133" s="17" customFormat="1" ht="25.5" x14ac:dyDescent="0.2">
      <c r="A101" s="48">
        <v>91</v>
      </c>
      <c r="B101" s="49" t="str">
        <f t="shared" si="99"/>
        <v/>
      </c>
      <c r="C101" s="186"/>
      <c r="D101" s="26"/>
      <c r="E101" s="189"/>
      <c r="F101" s="189"/>
      <c r="G101" s="189"/>
      <c r="H101" s="189"/>
      <c r="I101" s="189"/>
      <c r="J101" s="27"/>
      <c r="K101" s="27"/>
      <c r="L101" s="27"/>
      <c r="M101" s="27"/>
      <c r="N101" s="43"/>
      <c r="O101" s="27"/>
      <c r="P101" s="43"/>
      <c r="Q101" s="27"/>
      <c r="R101" s="27"/>
      <c r="S101" s="27"/>
      <c r="T101" s="26"/>
      <c r="U101" s="26"/>
      <c r="V101" s="27"/>
      <c r="W101" s="26"/>
      <c r="X101" s="26"/>
      <c r="Y101" s="26"/>
      <c r="Z101" s="26"/>
      <c r="AA101" s="26"/>
      <c r="AB101" s="26"/>
      <c r="AC101" s="26"/>
      <c r="AD101" s="26"/>
      <c r="AE101" s="26"/>
      <c r="AF101" s="26"/>
      <c r="AG101" s="26"/>
      <c r="AH101" s="26"/>
      <c r="AI101" s="26"/>
      <c r="AJ101" s="26"/>
      <c r="AK101" s="26"/>
      <c r="AL101" s="26"/>
      <c r="AM101" s="26"/>
      <c r="AN101" s="26"/>
      <c r="AO101" s="26"/>
      <c r="AP101" s="26"/>
      <c r="AQ101" s="175"/>
      <c r="AR101" s="206"/>
      <c r="AS101" s="180"/>
      <c r="AT101" s="15" t="str">
        <f t="shared" si="100"/>
        <v/>
      </c>
      <c r="AU101" s="15" t="str">
        <f t="shared" si="101"/>
        <v/>
      </c>
      <c r="AV101" s="15" t="str">
        <f t="shared" si="102"/>
        <v/>
      </c>
      <c r="AW101" s="15" t="str">
        <f t="shared" si="103"/>
        <v/>
      </c>
      <c r="AX101" s="15" t="str">
        <f t="shared" si="123"/>
        <v/>
      </c>
      <c r="AY101" s="15" t="str">
        <f t="shared" si="123"/>
        <v/>
      </c>
      <c r="AZ101" s="15" t="str">
        <f t="shared" si="124"/>
        <v/>
      </c>
      <c r="BA101" s="15" t="str">
        <f t="shared" si="168"/>
        <v/>
      </c>
      <c r="BB101" s="15" t="str">
        <f t="shared" si="168"/>
        <v/>
      </c>
      <c r="BC101" s="15" t="str">
        <f t="shared" si="104"/>
        <v/>
      </c>
      <c r="BD101" s="15" t="str">
        <f t="shared" si="105"/>
        <v/>
      </c>
      <c r="BE101" s="15" t="str">
        <f t="shared" si="106"/>
        <v/>
      </c>
      <c r="BF101" s="15" t="str">
        <f t="shared" si="107"/>
        <v/>
      </c>
      <c r="BG101" s="15" t="str">
        <f t="shared" si="108"/>
        <v/>
      </c>
      <c r="BH101" s="15" t="str">
        <f t="shared" si="125"/>
        <v/>
      </c>
      <c r="BI101" s="15" t="str">
        <f t="shared" si="126"/>
        <v/>
      </c>
      <c r="BJ101" s="15" t="str">
        <f t="shared" si="127"/>
        <v/>
      </c>
      <c r="BK101" s="15" t="str">
        <f t="shared" si="109"/>
        <v/>
      </c>
      <c r="BL101" s="15" t="str">
        <f t="shared" si="110"/>
        <v/>
      </c>
      <c r="BM101" s="15" t="str">
        <f t="shared" si="128"/>
        <v/>
      </c>
      <c r="BN101" s="15" t="str">
        <f t="shared" si="111"/>
        <v/>
      </c>
      <c r="BO101" s="15" t="str">
        <f t="shared" si="129"/>
        <v/>
      </c>
      <c r="BP101" s="15" t="str">
        <f t="shared" si="130"/>
        <v/>
      </c>
      <c r="BQ101" s="15" t="str">
        <f t="shared" si="112"/>
        <v/>
      </c>
      <c r="BR101" s="15" t="str">
        <f t="shared" si="131"/>
        <v/>
      </c>
      <c r="BS101" s="15" t="str">
        <f t="shared" si="132"/>
        <v/>
      </c>
      <c r="BT101" s="15" t="str">
        <f t="shared" si="113"/>
        <v/>
      </c>
      <c r="BU101" s="15" t="str">
        <f t="shared" si="133"/>
        <v/>
      </c>
      <c r="BV101" s="15" t="str">
        <f t="shared" si="134"/>
        <v/>
      </c>
      <c r="BW101" s="15" t="str">
        <f t="shared" si="114"/>
        <v/>
      </c>
      <c r="BX101" s="15" t="str">
        <f t="shared" si="135"/>
        <v/>
      </c>
      <c r="BY101" s="15" t="str">
        <f t="shared" si="136"/>
        <v/>
      </c>
      <c r="BZ101" s="15" t="str">
        <f t="shared" si="115"/>
        <v/>
      </c>
      <c r="CA101" s="15" t="str">
        <f t="shared" si="137"/>
        <v/>
      </c>
      <c r="CB101" s="15" t="str">
        <f t="shared" si="138"/>
        <v/>
      </c>
      <c r="CC101" s="15" t="str">
        <f t="shared" si="116"/>
        <v/>
      </c>
      <c r="CD101" s="15" t="str">
        <f t="shared" si="139"/>
        <v/>
      </c>
      <c r="CE101" s="15" t="str">
        <f t="shared" si="140"/>
        <v/>
      </c>
      <c r="CF101" s="15" t="str">
        <f t="shared" si="117"/>
        <v/>
      </c>
      <c r="CG101" s="15" t="str">
        <f t="shared" si="141"/>
        <v/>
      </c>
      <c r="CH101" s="15" t="str">
        <f t="shared" si="142"/>
        <v/>
      </c>
      <c r="CI101" s="15" t="str">
        <f t="shared" si="143"/>
        <v/>
      </c>
      <c r="CJ101" s="16" t="b">
        <f t="shared" si="144"/>
        <v>0</v>
      </c>
      <c r="CK101" s="16" t="b">
        <f t="shared" si="145"/>
        <v>0</v>
      </c>
      <c r="CL101" s="16" t="b">
        <f t="shared" si="146"/>
        <v>0</v>
      </c>
      <c r="CM101" s="16" t="b">
        <f t="shared" si="147"/>
        <v>0</v>
      </c>
      <c r="CN101" s="16" t="b">
        <f t="shared" si="148"/>
        <v>0</v>
      </c>
      <c r="CO101" s="16" t="b">
        <f t="shared" si="149"/>
        <v>0</v>
      </c>
      <c r="CP101" s="16" t="b">
        <f t="shared" si="150"/>
        <v>0</v>
      </c>
      <c r="CQ101" s="16" t="b">
        <f t="shared" si="151"/>
        <v>0</v>
      </c>
      <c r="CR101" s="16" t="b">
        <f t="shared" si="152"/>
        <v>0</v>
      </c>
      <c r="CS101" s="16" t="b">
        <f t="shared" si="153"/>
        <v>0</v>
      </c>
      <c r="CT101" s="16" t="b">
        <f t="shared" si="154"/>
        <v>0</v>
      </c>
      <c r="CU101" s="16" t="b">
        <f t="shared" si="155"/>
        <v>0</v>
      </c>
      <c r="CV101" s="16" t="b">
        <f t="shared" si="156"/>
        <v>0</v>
      </c>
      <c r="CW101" s="16" t="b">
        <f t="shared" si="157"/>
        <v>0</v>
      </c>
      <c r="CX101" s="16" t="b">
        <f t="shared" si="158"/>
        <v>0</v>
      </c>
      <c r="CY101" s="16" t="b">
        <f t="shared" si="159"/>
        <v>0</v>
      </c>
      <c r="CZ101" s="16" t="b">
        <f t="shared" si="160"/>
        <v>0</v>
      </c>
      <c r="DA101" s="16" t="b">
        <f t="shared" si="161"/>
        <v>0</v>
      </c>
      <c r="DB101" s="16" t="b">
        <f t="shared" si="162"/>
        <v>0</v>
      </c>
      <c r="DC101" s="16" t="b">
        <f t="shared" si="163"/>
        <v>0</v>
      </c>
      <c r="DD101" s="16" t="b">
        <f t="shared" si="164"/>
        <v>0</v>
      </c>
      <c r="DE101" s="16" t="b">
        <f t="shared" si="165"/>
        <v>0</v>
      </c>
      <c r="DF101" s="16" t="b">
        <f t="shared" si="166"/>
        <v>0</v>
      </c>
      <c r="DG101" s="16" t="b">
        <f t="shared" si="167"/>
        <v>0</v>
      </c>
      <c r="DJ101" s="18"/>
      <c r="DK101" s="18"/>
      <c r="DL101" s="53" t="str">
        <f t="shared" si="118"/>
        <v/>
      </c>
      <c r="DM101" s="53" t="str">
        <f t="shared" si="119"/>
        <v/>
      </c>
      <c r="DN101" s="53" t="str">
        <f t="shared" si="120"/>
        <v/>
      </c>
      <c r="DO101" s="53" t="str">
        <f t="shared" si="121"/>
        <v/>
      </c>
      <c r="DP101" s="53" t="str">
        <f t="shared" si="122"/>
        <v/>
      </c>
      <c r="DQ101" s="53" t="str">
        <f>IF(ISBLANK($D101),"",CHOOSE($D101,Certification!$C$32,Certification!$C$48,Certification!$C$64,Certification!$C$80,Certification!$C$96))</f>
        <v/>
      </c>
      <c r="DR101" s="53" t="str">
        <f>IF(ISBLANK($D101),"",CHOOSE($D101,Certification!$C$33,Certification!$C$49,Certification!$C$65,Certification!$C$81,Certification!$C$97))</f>
        <v/>
      </c>
      <c r="DS101" s="53" t="str">
        <f>IF(ISBLANK($D101),"",CHOOSE($D101,Certification!$C$34,Certification!$C$50,Certification!$C$66,Certification!$C$82,Certification!$C$98))</f>
        <v/>
      </c>
      <c r="DT101" s="53" t="str">
        <f>IF(ISBLANK($D101),"",CHOOSE($D101,Certification!$C$35,Certification!$C$51,Certification!$C$67,Certification!$C$83,Certification!$C$99))</f>
        <v/>
      </c>
      <c r="DU101" s="53" t="str">
        <f>IF(ISBLANK($D101),"",CHOOSE($D101,Certification!$C$36,Certification!$C$52,Certification!$C$68,Certification!$C$84,Certification!$C$100))</f>
        <v/>
      </c>
      <c r="DV101" s="53" t="str">
        <f>IF(ISBLANK($D101),"",CHOOSE($D101,Certification!$C$37,Certification!$C$53,Certification!$C$69,Certification!$C$85,Certification!$C$101))</f>
        <v/>
      </c>
      <c r="DW101" s="169" t="str">
        <f>IF(ISBLANK($D101),"",CHOOSE($D101,Certification!$G$39,Certification!$G$55,Certification!$G$71,Certification!$G$87,Certification!$G$103))</f>
        <v/>
      </c>
      <c r="DX101" s="169" t="str">
        <f>IF(ISBLANK($D101),"",CHOOSE($D101,Certification!$G$40,Certification!$G$56,Certification!$G$72,Certification!$G$88,Certification!$G$104))</f>
        <v/>
      </c>
      <c r="DY101" s="169" t="str">
        <f>IF(ISBLANK($D101),"",CHOOSE($D101,Certification!$G$41,Certification!$G$57,Certification!$G$73,Certification!$G$89,Certification!$G$105))</f>
        <v/>
      </c>
      <c r="DZ101" s="53" t="str">
        <f>IF(ISBLANK($D101),"",CHOOSE($D101,IF(ISBLANK(Certification!$C$43),"",Certification!$C$43),IF(ISBLANK(Certification!$C$59),"",Certification!$C$59),IF(ISBLANK(Certification!$C$75),"",Certification!$C$75),IF(ISBLANK(Certification!$C$91),"",Certification!$C$91),IF(ISBLANK(Certification!$C$107),"",Certification!$C$107)))</f>
        <v/>
      </c>
      <c r="EA101" s="53" t="str">
        <f>IF(ISBLANK($D101),"",CHOOSE($D101,IF(ISBLANK(Certification!$C$45),"",Certification!$C$45),IF(ISBLANK(Certification!$C$61),"",Certification!$C$61),IF(ISBLANK(Certification!$C$77),"",Certification!$C$77),IF(ISBLANK(Certification!$C$93),"",Certification!$C$93),IF(ISBLANK(Certification!$C$109),"",Certification!$C$109)))</f>
        <v/>
      </c>
      <c r="EC101" s="19" t="s">
        <v>8</v>
      </c>
    </row>
    <row r="102" spans="1:133" s="17" customFormat="1" ht="25.5" x14ac:dyDescent="0.2">
      <c r="A102" s="48">
        <v>92</v>
      </c>
      <c r="B102" s="49" t="str">
        <f t="shared" si="99"/>
        <v/>
      </c>
      <c r="C102" s="186"/>
      <c r="D102" s="26"/>
      <c r="E102" s="189"/>
      <c r="F102" s="189"/>
      <c r="G102" s="189"/>
      <c r="H102" s="189"/>
      <c r="I102" s="189"/>
      <c r="J102" s="27"/>
      <c r="K102" s="27"/>
      <c r="L102" s="27"/>
      <c r="M102" s="27"/>
      <c r="N102" s="43"/>
      <c r="O102" s="27"/>
      <c r="P102" s="43"/>
      <c r="Q102" s="27"/>
      <c r="R102" s="27"/>
      <c r="S102" s="27"/>
      <c r="T102" s="26"/>
      <c r="U102" s="26"/>
      <c r="V102" s="27"/>
      <c r="W102" s="26"/>
      <c r="X102" s="26"/>
      <c r="Y102" s="26"/>
      <c r="Z102" s="26"/>
      <c r="AA102" s="26"/>
      <c r="AB102" s="26"/>
      <c r="AC102" s="26"/>
      <c r="AD102" s="26"/>
      <c r="AE102" s="26"/>
      <c r="AF102" s="26"/>
      <c r="AG102" s="26"/>
      <c r="AH102" s="26"/>
      <c r="AI102" s="26"/>
      <c r="AJ102" s="26"/>
      <c r="AK102" s="26"/>
      <c r="AL102" s="26"/>
      <c r="AM102" s="26"/>
      <c r="AN102" s="26"/>
      <c r="AO102" s="26"/>
      <c r="AP102" s="26"/>
      <c r="AQ102" s="175"/>
      <c r="AR102" s="206"/>
      <c r="AS102" s="180"/>
      <c r="AT102" s="15" t="str">
        <f t="shared" si="100"/>
        <v/>
      </c>
      <c r="AU102" s="15" t="str">
        <f t="shared" si="101"/>
        <v/>
      </c>
      <c r="AV102" s="15" t="str">
        <f t="shared" si="102"/>
        <v/>
      </c>
      <c r="AW102" s="15" t="str">
        <f t="shared" si="103"/>
        <v/>
      </c>
      <c r="AX102" s="15" t="str">
        <f t="shared" si="123"/>
        <v/>
      </c>
      <c r="AY102" s="15" t="str">
        <f t="shared" si="123"/>
        <v/>
      </c>
      <c r="AZ102" s="15" t="str">
        <f t="shared" si="124"/>
        <v/>
      </c>
      <c r="BA102" s="15" t="str">
        <f t="shared" si="168"/>
        <v/>
      </c>
      <c r="BB102" s="15" t="str">
        <f t="shared" si="168"/>
        <v/>
      </c>
      <c r="BC102" s="15" t="str">
        <f t="shared" si="104"/>
        <v/>
      </c>
      <c r="BD102" s="15" t="str">
        <f t="shared" si="105"/>
        <v/>
      </c>
      <c r="BE102" s="15" t="str">
        <f t="shared" si="106"/>
        <v/>
      </c>
      <c r="BF102" s="15" t="str">
        <f t="shared" si="107"/>
        <v/>
      </c>
      <c r="BG102" s="15" t="str">
        <f t="shared" si="108"/>
        <v/>
      </c>
      <c r="BH102" s="15" t="str">
        <f t="shared" si="125"/>
        <v/>
      </c>
      <c r="BI102" s="15" t="str">
        <f t="shared" si="126"/>
        <v/>
      </c>
      <c r="BJ102" s="15" t="str">
        <f t="shared" si="127"/>
        <v/>
      </c>
      <c r="BK102" s="15" t="str">
        <f t="shared" si="109"/>
        <v/>
      </c>
      <c r="BL102" s="15" t="str">
        <f t="shared" si="110"/>
        <v/>
      </c>
      <c r="BM102" s="15" t="str">
        <f t="shared" si="128"/>
        <v/>
      </c>
      <c r="BN102" s="15" t="str">
        <f t="shared" si="111"/>
        <v/>
      </c>
      <c r="BO102" s="15" t="str">
        <f t="shared" si="129"/>
        <v/>
      </c>
      <c r="BP102" s="15" t="str">
        <f t="shared" si="130"/>
        <v/>
      </c>
      <c r="BQ102" s="15" t="str">
        <f t="shared" si="112"/>
        <v/>
      </c>
      <c r="BR102" s="15" t="str">
        <f t="shared" si="131"/>
        <v/>
      </c>
      <c r="BS102" s="15" t="str">
        <f t="shared" si="132"/>
        <v/>
      </c>
      <c r="BT102" s="15" t="str">
        <f t="shared" si="113"/>
        <v/>
      </c>
      <c r="BU102" s="15" t="str">
        <f t="shared" si="133"/>
        <v/>
      </c>
      <c r="BV102" s="15" t="str">
        <f t="shared" si="134"/>
        <v/>
      </c>
      <c r="BW102" s="15" t="str">
        <f t="shared" si="114"/>
        <v/>
      </c>
      <c r="BX102" s="15" t="str">
        <f t="shared" si="135"/>
        <v/>
      </c>
      <c r="BY102" s="15" t="str">
        <f t="shared" si="136"/>
        <v/>
      </c>
      <c r="BZ102" s="15" t="str">
        <f t="shared" si="115"/>
        <v/>
      </c>
      <c r="CA102" s="15" t="str">
        <f t="shared" si="137"/>
        <v/>
      </c>
      <c r="CB102" s="15" t="str">
        <f t="shared" si="138"/>
        <v/>
      </c>
      <c r="CC102" s="15" t="str">
        <f t="shared" si="116"/>
        <v/>
      </c>
      <c r="CD102" s="15" t="str">
        <f t="shared" si="139"/>
        <v/>
      </c>
      <c r="CE102" s="15" t="str">
        <f t="shared" si="140"/>
        <v/>
      </c>
      <c r="CF102" s="15" t="str">
        <f t="shared" si="117"/>
        <v/>
      </c>
      <c r="CG102" s="15" t="str">
        <f t="shared" si="141"/>
        <v/>
      </c>
      <c r="CH102" s="15" t="str">
        <f t="shared" si="142"/>
        <v/>
      </c>
      <c r="CI102" s="15" t="str">
        <f t="shared" si="143"/>
        <v/>
      </c>
      <c r="CJ102" s="16" t="b">
        <f t="shared" si="144"/>
        <v>0</v>
      </c>
      <c r="CK102" s="16" t="b">
        <f t="shared" si="145"/>
        <v>0</v>
      </c>
      <c r="CL102" s="16" t="b">
        <f t="shared" si="146"/>
        <v>0</v>
      </c>
      <c r="CM102" s="16" t="b">
        <f t="shared" si="147"/>
        <v>0</v>
      </c>
      <c r="CN102" s="16" t="b">
        <f t="shared" si="148"/>
        <v>0</v>
      </c>
      <c r="CO102" s="16" t="b">
        <f t="shared" si="149"/>
        <v>0</v>
      </c>
      <c r="CP102" s="16" t="b">
        <f t="shared" si="150"/>
        <v>0</v>
      </c>
      <c r="CQ102" s="16" t="b">
        <f t="shared" si="151"/>
        <v>0</v>
      </c>
      <c r="CR102" s="16" t="b">
        <f t="shared" si="152"/>
        <v>0</v>
      </c>
      <c r="CS102" s="16" t="b">
        <f t="shared" si="153"/>
        <v>0</v>
      </c>
      <c r="CT102" s="16" t="b">
        <f t="shared" si="154"/>
        <v>0</v>
      </c>
      <c r="CU102" s="16" t="b">
        <f t="shared" si="155"/>
        <v>0</v>
      </c>
      <c r="CV102" s="16" t="b">
        <f t="shared" si="156"/>
        <v>0</v>
      </c>
      <c r="CW102" s="16" t="b">
        <f t="shared" si="157"/>
        <v>0</v>
      </c>
      <c r="CX102" s="16" t="b">
        <f t="shared" si="158"/>
        <v>0</v>
      </c>
      <c r="CY102" s="16" t="b">
        <f t="shared" si="159"/>
        <v>0</v>
      </c>
      <c r="CZ102" s="16" t="b">
        <f t="shared" si="160"/>
        <v>0</v>
      </c>
      <c r="DA102" s="16" t="b">
        <f t="shared" si="161"/>
        <v>0</v>
      </c>
      <c r="DB102" s="16" t="b">
        <f t="shared" si="162"/>
        <v>0</v>
      </c>
      <c r="DC102" s="16" t="b">
        <f t="shared" si="163"/>
        <v>0</v>
      </c>
      <c r="DD102" s="16" t="b">
        <f t="shared" si="164"/>
        <v>0</v>
      </c>
      <c r="DE102" s="16" t="b">
        <f t="shared" si="165"/>
        <v>0</v>
      </c>
      <c r="DF102" s="16" t="b">
        <f t="shared" si="166"/>
        <v>0</v>
      </c>
      <c r="DG102" s="16" t="b">
        <f t="shared" si="167"/>
        <v>0</v>
      </c>
      <c r="DJ102" s="18"/>
      <c r="DK102" s="18"/>
      <c r="DL102" s="53" t="str">
        <f t="shared" si="118"/>
        <v/>
      </c>
      <c r="DM102" s="53" t="str">
        <f t="shared" si="119"/>
        <v/>
      </c>
      <c r="DN102" s="53" t="str">
        <f t="shared" si="120"/>
        <v/>
      </c>
      <c r="DO102" s="53" t="str">
        <f t="shared" si="121"/>
        <v/>
      </c>
      <c r="DP102" s="53" t="str">
        <f t="shared" si="122"/>
        <v/>
      </c>
      <c r="DQ102" s="53" t="str">
        <f>IF(ISBLANK($D102),"",CHOOSE($D102,Certification!$C$32,Certification!$C$48,Certification!$C$64,Certification!$C$80,Certification!$C$96))</f>
        <v/>
      </c>
      <c r="DR102" s="53" t="str">
        <f>IF(ISBLANK($D102),"",CHOOSE($D102,Certification!$C$33,Certification!$C$49,Certification!$C$65,Certification!$C$81,Certification!$C$97))</f>
        <v/>
      </c>
      <c r="DS102" s="53" t="str">
        <f>IF(ISBLANK($D102),"",CHOOSE($D102,Certification!$C$34,Certification!$C$50,Certification!$C$66,Certification!$C$82,Certification!$C$98))</f>
        <v/>
      </c>
      <c r="DT102" s="53" t="str">
        <f>IF(ISBLANK($D102),"",CHOOSE($D102,Certification!$C$35,Certification!$C$51,Certification!$C$67,Certification!$C$83,Certification!$C$99))</f>
        <v/>
      </c>
      <c r="DU102" s="53" t="str">
        <f>IF(ISBLANK($D102),"",CHOOSE($D102,Certification!$C$36,Certification!$C$52,Certification!$C$68,Certification!$C$84,Certification!$C$100))</f>
        <v/>
      </c>
      <c r="DV102" s="53" t="str">
        <f>IF(ISBLANK($D102),"",CHOOSE($D102,Certification!$C$37,Certification!$C$53,Certification!$C$69,Certification!$C$85,Certification!$C$101))</f>
        <v/>
      </c>
      <c r="DW102" s="169" t="str">
        <f>IF(ISBLANK($D102),"",CHOOSE($D102,Certification!$G$39,Certification!$G$55,Certification!$G$71,Certification!$G$87,Certification!$G$103))</f>
        <v/>
      </c>
      <c r="DX102" s="169" t="str">
        <f>IF(ISBLANK($D102),"",CHOOSE($D102,Certification!$G$40,Certification!$G$56,Certification!$G$72,Certification!$G$88,Certification!$G$104))</f>
        <v/>
      </c>
      <c r="DY102" s="169" t="str">
        <f>IF(ISBLANK($D102),"",CHOOSE($D102,Certification!$G$41,Certification!$G$57,Certification!$G$73,Certification!$G$89,Certification!$G$105))</f>
        <v/>
      </c>
      <c r="DZ102" s="53" t="str">
        <f>IF(ISBLANK($D102),"",CHOOSE($D102,IF(ISBLANK(Certification!$C$43),"",Certification!$C$43),IF(ISBLANK(Certification!$C$59),"",Certification!$C$59),IF(ISBLANK(Certification!$C$75),"",Certification!$C$75),IF(ISBLANK(Certification!$C$91),"",Certification!$C$91),IF(ISBLANK(Certification!$C$107),"",Certification!$C$107)))</f>
        <v/>
      </c>
      <c r="EA102" s="53" t="str">
        <f>IF(ISBLANK($D102),"",CHOOSE($D102,IF(ISBLANK(Certification!$C$45),"",Certification!$C$45),IF(ISBLANK(Certification!$C$61),"",Certification!$C$61),IF(ISBLANK(Certification!$C$77),"",Certification!$C$77),IF(ISBLANK(Certification!$C$93),"",Certification!$C$93),IF(ISBLANK(Certification!$C$109),"",Certification!$C$109)))</f>
        <v/>
      </c>
      <c r="EC102" s="19" t="s">
        <v>8</v>
      </c>
    </row>
    <row r="103" spans="1:133" s="17" customFormat="1" ht="25.5" x14ac:dyDescent="0.2">
      <c r="A103" s="48">
        <v>93</v>
      </c>
      <c r="B103" s="49" t="str">
        <f t="shared" si="99"/>
        <v/>
      </c>
      <c r="C103" s="186"/>
      <c r="D103" s="26"/>
      <c r="E103" s="189"/>
      <c r="F103" s="189"/>
      <c r="G103" s="189"/>
      <c r="H103" s="189"/>
      <c r="I103" s="189"/>
      <c r="J103" s="27"/>
      <c r="K103" s="27"/>
      <c r="L103" s="27"/>
      <c r="M103" s="27"/>
      <c r="N103" s="43"/>
      <c r="O103" s="27"/>
      <c r="P103" s="43"/>
      <c r="Q103" s="27"/>
      <c r="R103" s="27"/>
      <c r="S103" s="27"/>
      <c r="T103" s="26"/>
      <c r="U103" s="26"/>
      <c r="V103" s="27"/>
      <c r="W103" s="26"/>
      <c r="X103" s="26"/>
      <c r="Y103" s="26"/>
      <c r="Z103" s="26"/>
      <c r="AA103" s="26"/>
      <c r="AB103" s="26"/>
      <c r="AC103" s="26"/>
      <c r="AD103" s="26"/>
      <c r="AE103" s="26"/>
      <c r="AF103" s="26"/>
      <c r="AG103" s="26"/>
      <c r="AH103" s="26"/>
      <c r="AI103" s="26"/>
      <c r="AJ103" s="26"/>
      <c r="AK103" s="26"/>
      <c r="AL103" s="26"/>
      <c r="AM103" s="26"/>
      <c r="AN103" s="26"/>
      <c r="AO103" s="26"/>
      <c r="AP103" s="26"/>
      <c r="AQ103" s="175"/>
      <c r="AR103" s="206"/>
      <c r="AS103" s="180"/>
      <c r="AT103" s="15" t="str">
        <f t="shared" si="100"/>
        <v/>
      </c>
      <c r="AU103" s="15" t="str">
        <f t="shared" si="101"/>
        <v/>
      </c>
      <c r="AV103" s="15" t="str">
        <f t="shared" si="102"/>
        <v/>
      </c>
      <c r="AW103" s="15" t="str">
        <f t="shared" si="103"/>
        <v/>
      </c>
      <c r="AX103" s="15" t="str">
        <f t="shared" si="123"/>
        <v/>
      </c>
      <c r="AY103" s="15" t="str">
        <f t="shared" si="123"/>
        <v/>
      </c>
      <c r="AZ103" s="15" t="str">
        <f t="shared" si="124"/>
        <v/>
      </c>
      <c r="BA103" s="15" t="str">
        <f t="shared" si="168"/>
        <v/>
      </c>
      <c r="BB103" s="15" t="str">
        <f t="shared" si="168"/>
        <v/>
      </c>
      <c r="BC103" s="15" t="str">
        <f t="shared" si="104"/>
        <v/>
      </c>
      <c r="BD103" s="15" t="str">
        <f t="shared" si="105"/>
        <v/>
      </c>
      <c r="BE103" s="15" t="str">
        <f t="shared" si="106"/>
        <v/>
      </c>
      <c r="BF103" s="15" t="str">
        <f t="shared" si="107"/>
        <v/>
      </c>
      <c r="BG103" s="15" t="str">
        <f t="shared" si="108"/>
        <v/>
      </c>
      <c r="BH103" s="15" t="str">
        <f t="shared" si="125"/>
        <v/>
      </c>
      <c r="BI103" s="15" t="str">
        <f t="shared" si="126"/>
        <v/>
      </c>
      <c r="BJ103" s="15" t="str">
        <f t="shared" si="127"/>
        <v/>
      </c>
      <c r="BK103" s="15" t="str">
        <f t="shared" si="109"/>
        <v/>
      </c>
      <c r="BL103" s="15" t="str">
        <f t="shared" si="110"/>
        <v/>
      </c>
      <c r="BM103" s="15" t="str">
        <f t="shared" si="128"/>
        <v/>
      </c>
      <c r="BN103" s="15" t="str">
        <f t="shared" si="111"/>
        <v/>
      </c>
      <c r="BO103" s="15" t="str">
        <f t="shared" si="129"/>
        <v/>
      </c>
      <c r="BP103" s="15" t="str">
        <f t="shared" si="130"/>
        <v/>
      </c>
      <c r="BQ103" s="15" t="str">
        <f t="shared" si="112"/>
        <v/>
      </c>
      <c r="BR103" s="15" t="str">
        <f t="shared" si="131"/>
        <v/>
      </c>
      <c r="BS103" s="15" t="str">
        <f t="shared" si="132"/>
        <v/>
      </c>
      <c r="BT103" s="15" t="str">
        <f t="shared" si="113"/>
        <v/>
      </c>
      <c r="BU103" s="15" t="str">
        <f t="shared" si="133"/>
        <v/>
      </c>
      <c r="BV103" s="15" t="str">
        <f t="shared" si="134"/>
        <v/>
      </c>
      <c r="BW103" s="15" t="str">
        <f t="shared" si="114"/>
        <v/>
      </c>
      <c r="BX103" s="15" t="str">
        <f t="shared" si="135"/>
        <v/>
      </c>
      <c r="BY103" s="15" t="str">
        <f t="shared" si="136"/>
        <v/>
      </c>
      <c r="BZ103" s="15" t="str">
        <f t="shared" si="115"/>
        <v/>
      </c>
      <c r="CA103" s="15" t="str">
        <f t="shared" si="137"/>
        <v/>
      </c>
      <c r="CB103" s="15" t="str">
        <f t="shared" si="138"/>
        <v/>
      </c>
      <c r="CC103" s="15" t="str">
        <f t="shared" si="116"/>
        <v/>
      </c>
      <c r="CD103" s="15" t="str">
        <f t="shared" si="139"/>
        <v/>
      </c>
      <c r="CE103" s="15" t="str">
        <f t="shared" si="140"/>
        <v/>
      </c>
      <c r="CF103" s="15" t="str">
        <f t="shared" si="117"/>
        <v/>
      </c>
      <c r="CG103" s="15" t="str">
        <f t="shared" si="141"/>
        <v/>
      </c>
      <c r="CH103" s="15" t="str">
        <f t="shared" si="142"/>
        <v/>
      </c>
      <c r="CI103" s="15" t="str">
        <f t="shared" si="143"/>
        <v/>
      </c>
      <c r="CJ103" s="16" t="b">
        <f t="shared" si="144"/>
        <v>0</v>
      </c>
      <c r="CK103" s="16" t="b">
        <f t="shared" si="145"/>
        <v>0</v>
      </c>
      <c r="CL103" s="16" t="b">
        <f t="shared" si="146"/>
        <v>0</v>
      </c>
      <c r="CM103" s="16" t="b">
        <f t="shared" si="147"/>
        <v>0</v>
      </c>
      <c r="CN103" s="16" t="b">
        <f t="shared" si="148"/>
        <v>0</v>
      </c>
      <c r="CO103" s="16" t="b">
        <f t="shared" si="149"/>
        <v>0</v>
      </c>
      <c r="CP103" s="16" t="b">
        <f t="shared" si="150"/>
        <v>0</v>
      </c>
      <c r="CQ103" s="16" t="b">
        <f t="shared" si="151"/>
        <v>0</v>
      </c>
      <c r="CR103" s="16" t="b">
        <f t="shared" si="152"/>
        <v>0</v>
      </c>
      <c r="CS103" s="16" t="b">
        <f t="shared" si="153"/>
        <v>0</v>
      </c>
      <c r="CT103" s="16" t="b">
        <f t="shared" si="154"/>
        <v>0</v>
      </c>
      <c r="CU103" s="16" t="b">
        <f t="shared" si="155"/>
        <v>0</v>
      </c>
      <c r="CV103" s="16" t="b">
        <f t="shared" si="156"/>
        <v>0</v>
      </c>
      <c r="CW103" s="16" t="b">
        <f t="shared" si="157"/>
        <v>0</v>
      </c>
      <c r="CX103" s="16" t="b">
        <f t="shared" si="158"/>
        <v>0</v>
      </c>
      <c r="CY103" s="16" t="b">
        <f t="shared" si="159"/>
        <v>0</v>
      </c>
      <c r="CZ103" s="16" t="b">
        <f t="shared" si="160"/>
        <v>0</v>
      </c>
      <c r="DA103" s="16" t="b">
        <f t="shared" si="161"/>
        <v>0</v>
      </c>
      <c r="DB103" s="16" t="b">
        <f t="shared" si="162"/>
        <v>0</v>
      </c>
      <c r="DC103" s="16" t="b">
        <f t="shared" si="163"/>
        <v>0</v>
      </c>
      <c r="DD103" s="16" t="b">
        <f t="shared" si="164"/>
        <v>0</v>
      </c>
      <c r="DE103" s="16" t="b">
        <f t="shared" si="165"/>
        <v>0</v>
      </c>
      <c r="DF103" s="16" t="b">
        <f t="shared" si="166"/>
        <v>0</v>
      </c>
      <c r="DG103" s="16" t="b">
        <f t="shared" si="167"/>
        <v>0</v>
      </c>
      <c r="DJ103" s="18"/>
      <c r="DK103" s="18"/>
      <c r="DL103" s="53" t="str">
        <f t="shared" si="118"/>
        <v/>
      </c>
      <c r="DM103" s="53" t="str">
        <f t="shared" si="119"/>
        <v/>
      </c>
      <c r="DN103" s="53" t="str">
        <f t="shared" si="120"/>
        <v/>
      </c>
      <c r="DO103" s="53" t="str">
        <f t="shared" si="121"/>
        <v/>
      </c>
      <c r="DP103" s="53" t="str">
        <f t="shared" si="122"/>
        <v/>
      </c>
      <c r="DQ103" s="53" t="str">
        <f>IF(ISBLANK($D103),"",CHOOSE($D103,Certification!$C$32,Certification!$C$48,Certification!$C$64,Certification!$C$80,Certification!$C$96))</f>
        <v/>
      </c>
      <c r="DR103" s="53" t="str">
        <f>IF(ISBLANK($D103),"",CHOOSE($D103,Certification!$C$33,Certification!$C$49,Certification!$C$65,Certification!$C$81,Certification!$C$97))</f>
        <v/>
      </c>
      <c r="DS103" s="53" t="str">
        <f>IF(ISBLANK($D103),"",CHOOSE($D103,Certification!$C$34,Certification!$C$50,Certification!$C$66,Certification!$C$82,Certification!$C$98))</f>
        <v/>
      </c>
      <c r="DT103" s="53" t="str">
        <f>IF(ISBLANK($D103),"",CHOOSE($D103,Certification!$C$35,Certification!$C$51,Certification!$C$67,Certification!$C$83,Certification!$C$99))</f>
        <v/>
      </c>
      <c r="DU103" s="53" t="str">
        <f>IF(ISBLANK($D103),"",CHOOSE($D103,Certification!$C$36,Certification!$C$52,Certification!$C$68,Certification!$C$84,Certification!$C$100))</f>
        <v/>
      </c>
      <c r="DV103" s="53" t="str">
        <f>IF(ISBLANK($D103),"",CHOOSE($D103,Certification!$C$37,Certification!$C$53,Certification!$C$69,Certification!$C$85,Certification!$C$101))</f>
        <v/>
      </c>
      <c r="DW103" s="169" t="str">
        <f>IF(ISBLANK($D103),"",CHOOSE($D103,Certification!$G$39,Certification!$G$55,Certification!$G$71,Certification!$G$87,Certification!$G$103))</f>
        <v/>
      </c>
      <c r="DX103" s="169" t="str">
        <f>IF(ISBLANK($D103),"",CHOOSE($D103,Certification!$G$40,Certification!$G$56,Certification!$G$72,Certification!$G$88,Certification!$G$104))</f>
        <v/>
      </c>
      <c r="DY103" s="169" t="str">
        <f>IF(ISBLANK($D103),"",CHOOSE($D103,Certification!$G$41,Certification!$G$57,Certification!$G$73,Certification!$G$89,Certification!$G$105))</f>
        <v/>
      </c>
      <c r="DZ103" s="53" t="str">
        <f>IF(ISBLANK($D103),"",CHOOSE($D103,IF(ISBLANK(Certification!$C$43),"",Certification!$C$43),IF(ISBLANK(Certification!$C$59),"",Certification!$C$59),IF(ISBLANK(Certification!$C$75),"",Certification!$C$75),IF(ISBLANK(Certification!$C$91),"",Certification!$C$91),IF(ISBLANK(Certification!$C$107),"",Certification!$C$107)))</f>
        <v/>
      </c>
      <c r="EA103" s="53" t="str">
        <f>IF(ISBLANK($D103),"",CHOOSE($D103,IF(ISBLANK(Certification!$C$45),"",Certification!$C$45),IF(ISBLANK(Certification!$C$61),"",Certification!$C$61),IF(ISBLANK(Certification!$C$77),"",Certification!$C$77),IF(ISBLANK(Certification!$C$93),"",Certification!$C$93),IF(ISBLANK(Certification!$C$109),"",Certification!$C$109)))</f>
        <v/>
      </c>
      <c r="EC103" s="19" t="s">
        <v>8</v>
      </c>
    </row>
    <row r="104" spans="1:133" s="17" customFormat="1" ht="25.5" x14ac:dyDescent="0.2">
      <c r="A104" s="48">
        <v>94</v>
      </c>
      <c r="B104" s="49" t="str">
        <f t="shared" si="99"/>
        <v/>
      </c>
      <c r="C104" s="186"/>
      <c r="D104" s="26"/>
      <c r="E104" s="189"/>
      <c r="F104" s="189"/>
      <c r="G104" s="189"/>
      <c r="H104" s="189"/>
      <c r="I104" s="189"/>
      <c r="J104" s="27"/>
      <c r="K104" s="27"/>
      <c r="L104" s="27"/>
      <c r="M104" s="27"/>
      <c r="N104" s="43"/>
      <c r="O104" s="27"/>
      <c r="P104" s="43"/>
      <c r="Q104" s="27"/>
      <c r="R104" s="27"/>
      <c r="S104" s="27"/>
      <c r="T104" s="26"/>
      <c r="U104" s="26"/>
      <c r="V104" s="27"/>
      <c r="W104" s="26"/>
      <c r="X104" s="26"/>
      <c r="Y104" s="26"/>
      <c r="Z104" s="26"/>
      <c r="AA104" s="26"/>
      <c r="AB104" s="26"/>
      <c r="AC104" s="26"/>
      <c r="AD104" s="26"/>
      <c r="AE104" s="26"/>
      <c r="AF104" s="26"/>
      <c r="AG104" s="26"/>
      <c r="AH104" s="26"/>
      <c r="AI104" s="26"/>
      <c r="AJ104" s="26"/>
      <c r="AK104" s="26"/>
      <c r="AL104" s="26"/>
      <c r="AM104" s="26"/>
      <c r="AN104" s="26"/>
      <c r="AO104" s="26"/>
      <c r="AP104" s="26"/>
      <c r="AQ104" s="175"/>
      <c r="AR104" s="206"/>
      <c r="AS104" s="180"/>
      <c r="AT104" s="15" t="str">
        <f t="shared" si="100"/>
        <v/>
      </c>
      <c r="AU104" s="15" t="str">
        <f t="shared" si="101"/>
        <v/>
      </c>
      <c r="AV104" s="15" t="str">
        <f t="shared" si="102"/>
        <v/>
      </c>
      <c r="AW104" s="15" t="str">
        <f t="shared" si="103"/>
        <v/>
      </c>
      <c r="AX104" s="15" t="str">
        <f t="shared" si="123"/>
        <v/>
      </c>
      <c r="AY104" s="15" t="str">
        <f t="shared" si="123"/>
        <v/>
      </c>
      <c r="AZ104" s="15" t="str">
        <f t="shared" si="124"/>
        <v/>
      </c>
      <c r="BA104" s="15" t="str">
        <f t="shared" si="168"/>
        <v/>
      </c>
      <c r="BB104" s="15" t="str">
        <f t="shared" si="168"/>
        <v/>
      </c>
      <c r="BC104" s="15" t="str">
        <f t="shared" si="104"/>
        <v/>
      </c>
      <c r="BD104" s="15" t="str">
        <f t="shared" si="105"/>
        <v/>
      </c>
      <c r="BE104" s="15" t="str">
        <f t="shared" si="106"/>
        <v/>
      </c>
      <c r="BF104" s="15" t="str">
        <f t="shared" si="107"/>
        <v/>
      </c>
      <c r="BG104" s="15" t="str">
        <f t="shared" si="108"/>
        <v/>
      </c>
      <c r="BH104" s="15" t="str">
        <f t="shared" si="125"/>
        <v/>
      </c>
      <c r="BI104" s="15" t="str">
        <f t="shared" si="126"/>
        <v/>
      </c>
      <c r="BJ104" s="15" t="str">
        <f t="shared" si="127"/>
        <v/>
      </c>
      <c r="BK104" s="15" t="str">
        <f t="shared" si="109"/>
        <v/>
      </c>
      <c r="BL104" s="15" t="str">
        <f t="shared" si="110"/>
        <v/>
      </c>
      <c r="BM104" s="15" t="str">
        <f t="shared" si="128"/>
        <v/>
      </c>
      <c r="BN104" s="15" t="str">
        <f t="shared" si="111"/>
        <v/>
      </c>
      <c r="BO104" s="15" t="str">
        <f t="shared" si="129"/>
        <v/>
      </c>
      <c r="BP104" s="15" t="str">
        <f t="shared" si="130"/>
        <v/>
      </c>
      <c r="BQ104" s="15" t="str">
        <f t="shared" si="112"/>
        <v/>
      </c>
      <c r="BR104" s="15" t="str">
        <f t="shared" si="131"/>
        <v/>
      </c>
      <c r="BS104" s="15" t="str">
        <f t="shared" si="132"/>
        <v/>
      </c>
      <c r="BT104" s="15" t="str">
        <f t="shared" si="113"/>
        <v/>
      </c>
      <c r="BU104" s="15" t="str">
        <f t="shared" si="133"/>
        <v/>
      </c>
      <c r="BV104" s="15" t="str">
        <f t="shared" si="134"/>
        <v/>
      </c>
      <c r="BW104" s="15" t="str">
        <f t="shared" si="114"/>
        <v/>
      </c>
      <c r="BX104" s="15" t="str">
        <f t="shared" si="135"/>
        <v/>
      </c>
      <c r="BY104" s="15" t="str">
        <f t="shared" si="136"/>
        <v/>
      </c>
      <c r="BZ104" s="15" t="str">
        <f t="shared" si="115"/>
        <v/>
      </c>
      <c r="CA104" s="15" t="str">
        <f t="shared" si="137"/>
        <v/>
      </c>
      <c r="CB104" s="15" t="str">
        <f t="shared" si="138"/>
        <v/>
      </c>
      <c r="CC104" s="15" t="str">
        <f t="shared" si="116"/>
        <v/>
      </c>
      <c r="CD104" s="15" t="str">
        <f t="shared" si="139"/>
        <v/>
      </c>
      <c r="CE104" s="15" t="str">
        <f t="shared" si="140"/>
        <v/>
      </c>
      <c r="CF104" s="15" t="str">
        <f t="shared" si="117"/>
        <v/>
      </c>
      <c r="CG104" s="15" t="str">
        <f t="shared" si="141"/>
        <v/>
      </c>
      <c r="CH104" s="15" t="str">
        <f t="shared" si="142"/>
        <v/>
      </c>
      <c r="CI104" s="15" t="str">
        <f t="shared" si="143"/>
        <v/>
      </c>
      <c r="CJ104" s="16" t="b">
        <f t="shared" si="144"/>
        <v>0</v>
      </c>
      <c r="CK104" s="16" t="b">
        <f t="shared" si="145"/>
        <v>0</v>
      </c>
      <c r="CL104" s="16" t="b">
        <f t="shared" si="146"/>
        <v>0</v>
      </c>
      <c r="CM104" s="16" t="b">
        <f t="shared" si="147"/>
        <v>0</v>
      </c>
      <c r="CN104" s="16" t="b">
        <f t="shared" si="148"/>
        <v>0</v>
      </c>
      <c r="CO104" s="16" t="b">
        <f t="shared" si="149"/>
        <v>0</v>
      </c>
      <c r="CP104" s="16" t="b">
        <f t="shared" si="150"/>
        <v>0</v>
      </c>
      <c r="CQ104" s="16" t="b">
        <f t="shared" si="151"/>
        <v>0</v>
      </c>
      <c r="CR104" s="16" t="b">
        <f t="shared" si="152"/>
        <v>0</v>
      </c>
      <c r="CS104" s="16" t="b">
        <f t="shared" si="153"/>
        <v>0</v>
      </c>
      <c r="CT104" s="16" t="b">
        <f t="shared" si="154"/>
        <v>0</v>
      </c>
      <c r="CU104" s="16" t="b">
        <f t="shared" si="155"/>
        <v>0</v>
      </c>
      <c r="CV104" s="16" t="b">
        <f t="shared" si="156"/>
        <v>0</v>
      </c>
      <c r="CW104" s="16" t="b">
        <f t="shared" si="157"/>
        <v>0</v>
      </c>
      <c r="CX104" s="16" t="b">
        <f t="shared" si="158"/>
        <v>0</v>
      </c>
      <c r="CY104" s="16" t="b">
        <f t="shared" si="159"/>
        <v>0</v>
      </c>
      <c r="CZ104" s="16" t="b">
        <f t="shared" si="160"/>
        <v>0</v>
      </c>
      <c r="DA104" s="16" t="b">
        <f t="shared" si="161"/>
        <v>0</v>
      </c>
      <c r="DB104" s="16" t="b">
        <f t="shared" si="162"/>
        <v>0</v>
      </c>
      <c r="DC104" s="16" t="b">
        <f t="shared" si="163"/>
        <v>0</v>
      </c>
      <c r="DD104" s="16" t="b">
        <f t="shared" si="164"/>
        <v>0</v>
      </c>
      <c r="DE104" s="16" t="b">
        <f t="shared" si="165"/>
        <v>0</v>
      </c>
      <c r="DF104" s="16" t="b">
        <f t="shared" si="166"/>
        <v>0</v>
      </c>
      <c r="DG104" s="16" t="b">
        <f t="shared" si="167"/>
        <v>0</v>
      </c>
      <c r="DJ104" s="18"/>
      <c r="DK104" s="18"/>
      <c r="DL104" s="53" t="str">
        <f t="shared" si="118"/>
        <v/>
      </c>
      <c r="DM104" s="53" t="str">
        <f t="shared" si="119"/>
        <v/>
      </c>
      <c r="DN104" s="53" t="str">
        <f t="shared" si="120"/>
        <v/>
      </c>
      <c r="DO104" s="53" t="str">
        <f t="shared" si="121"/>
        <v/>
      </c>
      <c r="DP104" s="53" t="str">
        <f t="shared" si="122"/>
        <v/>
      </c>
      <c r="DQ104" s="53" t="str">
        <f>IF(ISBLANK($D104),"",CHOOSE($D104,Certification!$C$32,Certification!$C$48,Certification!$C$64,Certification!$C$80,Certification!$C$96))</f>
        <v/>
      </c>
      <c r="DR104" s="53" t="str">
        <f>IF(ISBLANK($D104),"",CHOOSE($D104,Certification!$C$33,Certification!$C$49,Certification!$C$65,Certification!$C$81,Certification!$C$97))</f>
        <v/>
      </c>
      <c r="DS104" s="53" t="str">
        <f>IF(ISBLANK($D104),"",CHOOSE($D104,Certification!$C$34,Certification!$C$50,Certification!$C$66,Certification!$C$82,Certification!$C$98))</f>
        <v/>
      </c>
      <c r="DT104" s="53" t="str">
        <f>IF(ISBLANK($D104),"",CHOOSE($D104,Certification!$C$35,Certification!$C$51,Certification!$C$67,Certification!$C$83,Certification!$C$99))</f>
        <v/>
      </c>
      <c r="DU104" s="53" t="str">
        <f>IF(ISBLANK($D104),"",CHOOSE($D104,Certification!$C$36,Certification!$C$52,Certification!$C$68,Certification!$C$84,Certification!$C$100))</f>
        <v/>
      </c>
      <c r="DV104" s="53" t="str">
        <f>IF(ISBLANK($D104),"",CHOOSE($D104,Certification!$C$37,Certification!$C$53,Certification!$C$69,Certification!$C$85,Certification!$C$101))</f>
        <v/>
      </c>
      <c r="DW104" s="169" t="str">
        <f>IF(ISBLANK($D104),"",CHOOSE($D104,Certification!$G$39,Certification!$G$55,Certification!$G$71,Certification!$G$87,Certification!$G$103))</f>
        <v/>
      </c>
      <c r="DX104" s="169" t="str">
        <f>IF(ISBLANK($D104),"",CHOOSE($D104,Certification!$G$40,Certification!$G$56,Certification!$G$72,Certification!$G$88,Certification!$G$104))</f>
        <v/>
      </c>
      <c r="DY104" s="169" t="str">
        <f>IF(ISBLANK($D104),"",CHOOSE($D104,Certification!$G$41,Certification!$G$57,Certification!$G$73,Certification!$G$89,Certification!$G$105))</f>
        <v/>
      </c>
      <c r="DZ104" s="53" t="str">
        <f>IF(ISBLANK($D104),"",CHOOSE($D104,IF(ISBLANK(Certification!$C$43),"",Certification!$C$43),IF(ISBLANK(Certification!$C$59),"",Certification!$C$59),IF(ISBLANK(Certification!$C$75),"",Certification!$C$75),IF(ISBLANK(Certification!$C$91),"",Certification!$C$91),IF(ISBLANK(Certification!$C$107),"",Certification!$C$107)))</f>
        <v/>
      </c>
      <c r="EA104" s="53" t="str">
        <f>IF(ISBLANK($D104),"",CHOOSE($D104,IF(ISBLANK(Certification!$C$45),"",Certification!$C$45),IF(ISBLANK(Certification!$C$61),"",Certification!$C$61),IF(ISBLANK(Certification!$C$77),"",Certification!$C$77),IF(ISBLANK(Certification!$C$93),"",Certification!$C$93),IF(ISBLANK(Certification!$C$109),"",Certification!$C$109)))</f>
        <v/>
      </c>
      <c r="EC104" s="19" t="s">
        <v>8</v>
      </c>
    </row>
    <row r="105" spans="1:133" s="17" customFormat="1" ht="25.5" x14ac:dyDescent="0.2">
      <c r="A105" s="48">
        <v>95</v>
      </c>
      <c r="B105" s="49" t="str">
        <f t="shared" si="99"/>
        <v/>
      </c>
      <c r="C105" s="186"/>
      <c r="D105" s="26"/>
      <c r="E105" s="189"/>
      <c r="F105" s="189"/>
      <c r="G105" s="189"/>
      <c r="H105" s="189"/>
      <c r="I105" s="189"/>
      <c r="J105" s="27"/>
      <c r="K105" s="27"/>
      <c r="L105" s="27"/>
      <c r="M105" s="27"/>
      <c r="N105" s="43"/>
      <c r="O105" s="27"/>
      <c r="P105" s="43"/>
      <c r="Q105" s="27"/>
      <c r="R105" s="27"/>
      <c r="S105" s="27"/>
      <c r="T105" s="26"/>
      <c r="U105" s="26"/>
      <c r="V105" s="27"/>
      <c r="W105" s="26"/>
      <c r="X105" s="26"/>
      <c r="Y105" s="26"/>
      <c r="Z105" s="26"/>
      <c r="AA105" s="26"/>
      <c r="AB105" s="26"/>
      <c r="AC105" s="26"/>
      <c r="AD105" s="26"/>
      <c r="AE105" s="26"/>
      <c r="AF105" s="26"/>
      <c r="AG105" s="26"/>
      <c r="AH105" s="26"/>
      <c r="AI105" s="26"/>
      <c r="AJ105" s="26"/>
      <c r="AK105" s="26"/>
      <c r="AL105" s="26"/>
      <c r="AM105" s="26"/>
      <c r="AN105" s="26"/>
      <c r="AO105" s="26"/>
      <c r="AP105" s="26"/>
      <c r="AQ105" s="175"/>
      <c r="AR105" s="206"/>
      <c r="AS105" s="180"/>
      <c r="AT105" s="15" t="str">
        <f t="shared" si="100"/>
        <v/>
      </c>
      <c r="AU105" s="15" t="str">
        <f t="shared" si="101"/>
        <v/>
      </c>
      <c r="AV105" s="15" t="str">
        <f t="shared" si="102"/>
        <v/>
      </c>
      <c r="AW105" s="15" t="str">
        <f t="shared" si="103"/>
        <v/>
      </c>
      <c r="AX105" s="15" t="str">
        <f t="shared" si="123"/>
        <v/>
      </c>
      <c r="AY105" s="15" t="str">
        <f t="shared" si="123"/>
        <v/>
      </c>
      <c r="AZ105" s="15" t="str">
        <f t="shared" si="124"/>
        <v/>
      </c>
      <c r="BA105" s="15" t="str">
        <f t="shared" si="168"/>
        <v/>
      </c>
      <c r="BB105" s="15" t="str">
        <f t="shared" si="168"/>
        <v/>
      </c>
      <c r="BC105" s="15" t="str">
        <f t="shared" si="104"/>
        <v/>
      </c>
      <c r="BD105" s="15" t="str">
        <f t="shared" si="105"/>
        <v/>
      </c>
      <c r="BE105" s="15" t="str">
        <f t="shared" si="106"/>
        <v/>
      </c>
      <c r="BF105" s="15" t="str">
        <f t="shared" si="107"/>
        <v/>
      </c>
      <c r="BG105" s="15" t="str">
        <f t="shared" si="108"/>
        <v/>
      </c>
      <c r="BH105" s="15" t="str">
        <f t="shared" si="125"/>
        <v/>
      </c>
      <c r="BI105" s="15" t="str">
        <f t="shared" si="126"/>
        <v/>
      </c>
      <c r="BJ105" s="15" t="str">
        <f t="shared" si="127"/>
        <v/>
      </c>
      <c r="BK105" s="15" t="str">
        <f t="shared" si="109"/>
        <v/>
      </c>
      <c r="BL105" s="15" t="str">
        <f t="shared" si="110"/>
        <v/>
      </c>
      <c r="BM105" s="15" t="str">
        <f t="shared" si="128"/>
        <v/>
      </c>
      <c r="BN105" s="15" t="str">
        <f t="shared" si="111"/>
        <v/>
      </c>
      <c r="BO105" s="15" t="str">
        <f t="shared" si="129"/>
        <v/>
      </c>
      <c r="BP105" s="15" t="str">
        <f t="shared" si="130"/>
        <v/>
      </c>
      <c r="BQ105" s="15" t="str">
        <f t="shared" si="112"/>
        <v/>
      </c>
      <c r="BR105" s="15" t="str">
        <f t="shared" si="131"/>
        <v/>
      </c>
      <c r="BS105" s="15" t="str">
        <f t="shared" si="132"/>
        <v/>
      </c>
      <c r="BT105" s="15" t="str">
        <f t="shared" si="113"/>
        <v/>
      </c>
      <c r="BU105" s="15" t="str">
        <f t="shared" si="133"/>
        <v/>
      </c>
      <c r="BV105" s="15" t="str">
        <f t="shared" si="134"/>
        <v/>
      </c>
      <c r="BW105" s="15" t="str">
        <f t="shared" si="114"/>
        <v/>
      </c>
      <c r="BX105" s="15" t="str">
        <f t="shared" si="135"/>
        <v/>
      </c>
      <c r="BY105" s="15" t="str">
        <f t="shared" si="136"/>
        <v/>
      </c>
      <c r="BZ105" s="15" t="str">
        <f t="shared" si="115"/>
        <v/>
      </c>
      <c r="CA105" s="15" t="str">
        <f t="shared" si="137"/>
        <v/>
      </c>
      <c r="CB105" s="15" t="str">
        <f t="shared" si="138"/>
        <v/>
      </c>
      <c r="CC105" s="15" t="str">
        <f t="shared" si="116"/>
        <v/>
      </c>
      <c r="CD105" s="15" t="str">
        <f t="shared" si="139"/>
        <v/>
      </c>
      <c r="CE105" s="15" t="str">
        <f t="shared" si="140"/>
        <v/>
      </c>
      <c r="CF105" s="15" t="str">
        <f t="shared" si="117"/>
        <v/>
      </c>
      <c r="CG105" s="15" t="str">
        <f t="shared" si="141"/>
        <v/>
      </c>
      <c r="CH105" s="15" t="str">
        <f t="shared" si="142"/>
        <v/>
      </c>
      <c r="CI105" s="15" t="str">
        <f t="shared" si="143"/>
        <v/>
      </c>
      <c r="CJ105" s="16" t="b">
        <f t="shared" si="144"/>
        <v>0</v>
      </c>
      <c r="CK105" s="16" t="b">
        <f t="shared" si="145"/>
        <v>0</v>
      </c>
      <c r="CL105" s="16" t="b">
        <f t="shared" si="146"/>
        <v>0</v>
      </c>
      <c r="CM105" s="16" t="b">
        <f t="shared" si="147"/>
        <v>0</v>
      </c>
      <c r="CN105" s="16" t="b">
        <f t="shared" si="148"/>
        <v>0</v>
      </c>
      <c r="CO105" s="16" t="b">
        <f t="shared" si="149"/>
        <v>0</v>
      </c>
      <c r="CP105" s="16" t="b">
        <f t="shared" si="150"/>
        <v>0</v>
      </c>
      <c r="CQ105" s="16" t="b">
        <f t="shared" si="151"/>
        <v>0</v>
      </c>
      <c r="CR105" s="16" t="b">
        <f t="shared" si="152"/>
        <v>0</v>
      </c>
      <c r="CS105" s="16" t="b">
        <f t="shared" si="153"/>
        <v>0</v>
      </c>
      <c r="CT105" s="16" t="b">
        <f t="shared" si="154"/>
        <v>0</v>
      </c>
      <c r="CU105" s="16" t="b">
        <f t="shared" si="155"/>
        <v>0</v>
      </c>
      <c r="CV105" s="16" t="b">
        <f t="shared" si="156"/>
        <v>0</v>
      </c>
      <c r="CW105" s="16" t="b">
        <f t="shared" si="157"/>
        <v>0</v>
      </c>
      <c r="CX105" s="16" t="b">
        <f t="shared" si="158"/>
        <v>0</v>
      </c>
      <c r="CY105" s="16" t="b">
        <f t="shared" si="159"/>
        <v>0</v>
      </c>
      <c r="CZ105" s="16" t="b">
        <f t="shared" si="160"/>
        <v>0</v>
      </c>
      <c r="DA105" s="16" t="b">
        <f t="shared" si="161"/>
        <v>0</v>
      </c>
      <c r="DB105" s="16" t="b">
        <f t="shared" si="162"/>
        <v>0</v>
      </c>
      <c r="DC105" s="16" t="b">
        <f t="shared" si="163"/>
        <v>0</v>
      </c>
      <c r="DD105" s="16" t="b">
        <f t="shared" si="164"/>
        <v>0</v>
      </c>
      <c r="DE105" s="16" t="b">
        <f t="shared" si="165"/>
        <v>0</v>
      </c>
      <c r="DF105" s="16" t="b">
        <f t="shared" si="166"/>
        <v>0</v>
      </c>
      <c r="DG105" s="16" t="b">
        <f t="shared" si="167"/>
        <v>0</v>
      </c>
      <c r="DJ105" s="18"/>
      <c r="DK105" s="18"/>
      <c r="DL105" s="53" t="str">
        <f t="shared" si="118"/>
        <v/>
      </c>
      <c r="DM105" s="53" t="str">
        <f t="shared" si="119"/>
        <v/>
      </c>
      <c r="DN105" s="53" t="str">
        <f t="shared" si="120"/>
        <v/>
      </c>
      <c r="DO105" s="53" t="str">
        <f t="shared" si="121"/>
        <v/>
      </c>
      <c r="DP105" s="53" t="str">
        <f t="shared" si="122"/>
        <v/>
      </c>
      <c r="DQ105" s="53" t="str">
        <f>IF(ISBLANK($D105),"",CHOOSE($D105,Certification!$C$32,Certification!$C$48,Certification!$C$64,Certification!$C$80,Certification!$C$96))</f>
        <v/>
      </c>
      <c r="DR105" s="53" t="str">
        <f>IF(ISBLANK($D105),"",CHOOSE($D105,Certification!$C$33,Certification!$C$49,Certification!$C$65,Certification!$C$81,Certification!$C$97))</f>
        <v/>
      </c>
      <c r="DS105" s="53" t="str">
        <f>IF(ISBLANK($D105),"",CHOOSE($D105,Certification!$C$34,Certification!$C$50,Certification!$C$66,Certification!$C$82,Certification!$C$98))</f>
        <v/>
      </c>
      <c r="DT105" s="53" t="str">
        <f>IF(ISBLANK($D105),"",CHOOSE($D105,Certification!$C$35,Certification!$C$51,Certification!$C$67,Certification!$C$83,Certification!$C$99))</f>
        <v/>
      </c>
      <c r="DU105" s="53" t="str">
        <f>IF(ISBLANK($D105),"",CHOOSE($D105,Certification!$C$36,Certification!$C$52,Certification!$C$68,Certification!$C$84,Certification!$C$100))</f>
        <v/>
      </c>
      <c r="DV105" s="53" t="str">
        <f>IF(ISBLANK($D105),"",CHOOSE($D105,Certification!$C$37,Certification!$C$53,Certification!$C$69,Certification!$C$85,Certification!$C$101))</f>
        <v/>
      </c>
      <c r="DW105" s="169" t="str">
        <f>IF(ISBLANK($D105),"",CHOOSE($D105,Certification!$G$39,Certification!$G$55,Certification!$G$71,Certification!$G$87,Certification!$G$103))</f>
        <v/>
      </c>
      <c r="DX105" s="169" t="str">
        <f>IF(ISBLANK($D105),"",CHOOSE($D105,Certification!$G$40,Certification!$G$56,Certification!$G$72,Certification!$G$88,Certification!$G$104))</f>
        <v/>
      </c>
      <c r="DY105" s="169" t="str">
        <f>IF(ISBLANK($D105),"",CHOOSE($D105,Certification!$G$41,Certification!$G$57,Certification!$G$73,Certification!$G$89,Certification!$G$105))</f>
        <v/>
      </c>
      <c r="DZ105" s="53" t="str">
        <f>IF(ISBLANK($D105),"",CHOOSE($D105,IF(ISBLANK(Certification!$C$43),"",Certification!$C$43),IF(ISBLANK(Certification!$C$59),"",Certification!$C$59),IF(ISBLANK(Certification!$C$75),"",Certification!$C$75),IF(ISBLANK(Certification!$C$91),"",Certification!$C$91),IF(ISBLANK(Certification!$C$107),"",Certification!$C$107)))</f>
        <v/>
      </c>
      <c r="EA105" s="53" t="str">
        <f>IF(ISBLANK($D105),"",CHOOSE($D105,IF(ISBLANK(Certification!$C$45),"",Certification!$C$45),IF(ISBLANK(Certification!$C$61),"",Certification!$C$61),IF(ISBLANK(Certification!$C$77),"",Certification!$C$77),IF(ISBLANK(Certification!$C$93),"",Certification!$C$93),IF(ISBLANK(Certification!$C$109),"",Certification!$C$109)))</f>
        <v/>
      </c>
      <c r="EC105" s="19" t="s">
        <v>8</v>
      </c>
    </row>
    <row r="106" spans="1:133" s="17" customFormat="1" ht="25.5" x14ac:dyDescent="0.2">
      <c r="A106" s="48">
        <v>96</v>
      </c>
      <c r="B106" s="49" t="str">
        <f t="shared" si="99"/>
        <v/>
      </c>
      <c r="C106" s="186"/>
      <c r="D106" s="26"/>
      <c r="E106" s="189"/>
      <c r="F106" s="189"/>
      <c r="G106" s="189"/>
      <c r="H106" s="189"/>
      <c r="I106" s="189"/>
      <c r="J106" s="27"/>
      <c r="K106" s="27"/>
      <c r="L106" s="27"/>
      <c r="M106" s="27"/>
      <c r="N106" s="43"/>
      <c r="O106" s="27"/>
      <c r="P106" s="43"/>
      <c r="Q106" s="27"/>
      <c r="R106" s="27"/>
      <c r="S106" s="27"/>
      <c r="T106" s="26"/>
      <c r="U106" s="26"/>
      <c r="V106" s="27"/>
      <c r="W106" s="26"/>
      <c r="X106" s="26"/>
      <c r="Y106" s="26"/>
      <c r="Z106" s="26"/>
      <c r="AA106" s="26"/>
      <c r="AB106" s="26"/>
      <c r="AC106" s="26"/>
      <c r="AD106" s="26"/>
      <c r="AE106" s="26"/>
      <c r="AF106" s="26"/>
      <c r="AG106" s="26"/>
      <c r="AH106" s="26"/>
      <c r="AI106" s="26"/>
      <c r="AJ106" s="26"/>
      <c r="AK106" s="26"/>
      <c r="AL106" s="26"/>
      <c r="AM106" s="26"/>
      <c r="AN106" s="26"/>
      <c r="AO106" s="26"/>
      <c r="AP106" s="26"/>
      <c r="AQ106" s="175"/>
      <c r="AR106" s="206"/>
      <c r="AS106" s="180"/>
      <c r="AT106" s="15" t="str">
        <f t="shared" si="100"/>
        <v/>
      </c>
      <c r="AU106" s="15" t="str">
        <f t="shared" si="101"/>
        <v/>
      </c>
      <c r="AV106" s="15" t="str">
        <f t="shared" si="102"/>
        <v/>
      </c>
      <c r="AW106" s="15" t="str">
        <f t="shared" si="103"/>
        <v/>
      </c>
      <c r="AX106" s="15" t="str">
        <f t="shared" si="123"/>
        <v/>
      </c>
      <c r="AY106" s="15" t="str">
        <f t="shared" si="123"/>
        <v/>
      </c>
      <c r="AZ106" s="15" t="str">
        <f t="shared" si="124"/>
        <v/>
      </c>
      <c r="BA106" s="15" t="str">
        <f t="shared" si="168"/>
        <v/>
      </c>
      <c r="BB106" s="15" t="str">
        <f t="shared" si="168"/>
        <v/>
      </c>
      <c r="BC106" s="15" t="str">
        <f t="shared" si="104"/>
        <v/>
      </c>
      <c r="BD106" s="15" t="str">
        <f t="shared" si="105"/>
        <v/>
      </c>
      <c r="BE106" s="15" t="str">
        <f t="shared" si="106"/>
        <v/>
      </c>
      <c r="BF106" s="15" t="str">
        <f t="shared" si="107"/>
        <v/>
      </c>
      <c r="BG106" s="15" t="str">
        <f t="shared" si="108"/>
        <v/>
      </c>
      <c r="BH106" s="15" t="str">
        <f t="shared" si="125"/>
        <v/>
      </c>
      <c r="BI106" s="15" t="str">
        <f t="shared" si="126"/>
        <v/>
      </c>
      <c r="BJ106" s="15" t="str">
        <f t="shared" si="127"/>
        <v/>
      </c>
      <c r="BK106" s="15" t="str">
        <f t="shared" si="109"/>
        <v/>
      </c>
      <c r="BL106" s="15" t="str">
        <f t="shared" si="110"/>
        <v/>
      </c>
      <c r="BM106" s="15" t="str">
        <f t="shared" si="128"/>
        <v/>
      </c>
      <c r="BN106" s="15" t="str">
        <f t="shared" si="111"/>
        <v/>
      </c>
      <c r="BO106" s="15" t="str">
        <f t="shared" si="129"/>
        <v/>
      </c>
      <c r="BP106" s="15" t="str">
        <f t="shared" si="130"/>
        <v/>
      </c>
      <c r="BQ106" s="15" t="str">
        <f t="shared" si="112"/>
        <v/>
      </c>
      <c r="BR106" s="15" t="str">
        <f t="shared" si="131"/>
        <v/>
      </c>
      <c r="BS106" s="15" t="str">
        <f t="shared" si="132"/>
        <v/>
      </c>
      <c r="BT106" s="15" t="str">
        <f t="shared" si="113"/>
        <v/>
      </c>
      <c r="BU106" s="15" t="str">
        <f t="shared" si="133"/>
        <v/>
      </c>
      <c r="BV106" s="15" t="str">
        <f t="shared" si="134"/>
        <v/>
      </c>
      <c r="BW106" s="15" t="str">
        <f t="shared" si="114"/>
        <v/>
      </c>
      <c r="BX106" s="15" t="str">
        <f t="shared" si="135"/>
        <v/>
      </c>
      <c r="BY106" s="15" t="str">
        <f t="shared" si="136"/>
        <v/>
      </c>
      <c r="BZ106" s="15" t="str">
        <f t="shared" si="115"/>
        <v/>
      </c>
      <c r="CA106" s="15" t="str">
        <f t="shared" si="137"/>
        <v/>
      </c>
      <c r="CB106" s="15" t="str">
        <f t="shared" si="138"/>
        <v/>
      </c>
      <c r="CC106" s="15" t="str">
        <f t="shared" si="116"/>
        <v/>
      </c>
      <c r="CD106" s="15" t="str">
        <f t="shared" si="139"/>
        <v/>
      </c>
      <c r="CE106" s="15" t="str">
        <f t="shared" si="140"/>
        <v/>
      </c>
      <c r="CF106" s="15" t="str">
        <f t="shared" si="117"/>
        <v/>
      </c>
      <c r="CG106" s="15" t="str">
        <f t="shared" si="141"/>
        <v/>
      </c>
      <c r="CH106" s="15" t="str">
        <f t="shared" si="142"/>
        <v/>
      </c>
      <c r="CI106" s="15" t="str">
        <f t="shared" si="143"/>
        <v/>
      </c>
      <c r="CJ106" s="16" t="b">
        <f t="shared" si="144"/>
        <v>0</v>
      </c>
      <c r="CK106" s="16" t="b">
        <f t="shared" si="145"/>
        <v>0</v>
      </c>
      <c r="CL106" s="16" t="b">
        <f t="shared" si="146"/>
        <v>0</v>
      </c>
      <c r="CM106" s="16" t="b">
        <f t="shared" si="147"/>
        <v>0</v>
      </c>
      <c r="CN106" s="16" t="b">
        <f t="shared" si="148"/>
        <v>0</v>
      </c>
      <c r="CO106" s="16" t="b">
        <f t="shared" si="149"/>
        <v>0</v>
      </c>
      <c r="CP106" s="16" t="b">
        <f t="shared" si="150"/>
        <v>0</v>
      </c>
      <c r="CQ106" s="16" t="b">
        <f t="shared" si="151"/>
        <v>0</v>
      </c>
      <c r="CR106" s="16" t="b">
        <f t="shared" si="152"/>
        <v>0</v>
      </c>
      <c r="CS106" s="16" t="b">
        <f t="shared" si="153"/>
        <v>0</v>
      </c>
      <c r="CT106" s="16" t="b">
        <f t="shared" si="154"/>
        <v>0</v>
      </c>
      <c r="CU106" s="16" t="b">
        <f t="shared" si="155"/>
        <v>0</v>
      </c>
      <c r="CV106" s="16" t="b">
        <f t="shared" si="156"/>
        <v>0</v>
      </c>
      <c r="CW106" s="16" t="b">
        <f t="shared" si="157"/>
        <v>0</v>
      </c>
      <c r="CX106" s="16" t="b">
        <f t="shared" si="158"/>
        <v>0</v>
      </c>
      <c r="CY106" s="16" t="b">
        <f t="shared" si="159"/>
        <v>0</v>
      </c>
      <c r="CZ106" s="16" t="b">
        <f t="shared" si="160"/>
        <v>0</v>
      </c>
      <c r="DA106" s="16" t="b">
        <f t="shared" si="161"/>
        <v>0</v>
      </c>
      <c r="DB106" s="16" t="b">
        <f t="shared" si="162"/>
        <v>0</v>
      </c>
      <c r="DC106" s="16" t="b">
        <f t="shared" si="163"/>
        <v>0</v>
      </c>
      <c r="DD106" s="16" t="b">
        <f t="shared" si="164"/>
        <v>0</v>
      </c>
      <c r="DE106" s="16" t="b">
        <f t="shared" si="165"/>
        <v>0</v>
      </c>
      <c r="DF106" s="16" t="b">
        <f t="shared" si="166"/>
        <v>0</v>
      </c>
      <c r="DG106" s="16" t="b">
        <f t="shared" si="167"/>
        <v>0</v>
      </c>
      <c r="DJ106" s="18"/>
      <c r="DK106" s="18"/>
      <c r="DL106" s="53" t="str">
        <f t="shared" si="118"/>
        <v/>
      </c>
      <c r="DM106" s="53" t="str">
        <f t="shared" si="119"/>
        <v/>
      </c>
      <c r="DN106" s="53" t="str">
        <f t="shared" si="120"/>
        <v/>
      </c>
      <c r="DO106" s="53" t="str">
        <f t="shared" si="121"/>
        <v/>
      </c>
      <c r="DP106" s="53" t="str">
        <f t="shared" si="122"/>
        <v/>
      </c>
      <c r="DQ106" s="53" t="str">
        <f>IF(ISBLANK($D106),"",CHOOSE($D106,Certification!$C$32,Certification!$C$48,Certification!$C$64,Certification!$C$80,Certification!$C$96))</f>
        <v/>
      </c>
      <c r="DR106" s="53" t="str">
        <f>IF(ISBLANK($D106),"",CHOOSE($D106,Certification!$C$33,Certification!$C$49,Certification!$C$65,Certification!$C$81,Certification!$C$97))</f>
        <v/>
      </c>
      <c r="DS106" s="53" t="str">
        <f>IF(ISBLANK($D106),"",CHOOSE($D106,Certification!$C$34,Certification!$C$50,Certification!$C$66,Certification!$C$82,Certification!$C$98))</f>
        <v/>
      </c>
      <c r="DT106" s="53" t="str">
        <f>IF(ISBLANK($D106),"",CHOOSE($D106,Certification!$C$35,Certification!$C$51,Certification!$C$67,Certification!$C$83,Certification!$C$99))</f>
        <v/>
      </c>
      <c r="DU106" s="53" t="str">
        <f>IF(ISBLANK($D106),"",CHOOSE($D106,Certification!$C$36,Certification!$C$52,Certification!$C$68,Certification!$C$84,Certification!$C$100))</f>
        <v/>
      </c>
      <c r="DV106" s="53" t="str">
        <f>IF(ISBLANK($D106),"",CHOOSE($D106,Certification!$C$37,Certification!$C$53,Certification!$C$69,Certification!$C$85,Certification!$C$101))</f>
        <v/>
      </c>
      <c r="DW106" s="169" t="str">
        <f>IF(ISBLANK($D106),"",CHOOSE($D106,Certification!$G$39,Certification!$G$55,Certification!$G$71,Certification!$G$87,Certification!$G$103))</f>
        <v/>
      </c>
      <c r="DX106" s="169" t="str">
        <f>IF(ISBLANK($D106),"",CHOOSE($D106,Certification!$G$40,Certification!$G$56,Certification!$G$72,Certification!$G$88,Certification!$G$104))</f>
        <v/>
      </c>
      <c r="DY106" s="169" t="str">
        <f>IF(ISBLANK($D106),"",CHOOSE($D106,Certification!$G$41,Certification!$G$57,Certification!$G$73,Certification!$G$89,Certification!$G$105))</f>
        <v/>
      </c>
      <c r="DZ106" s="53" t="str">
        <f>IF(ISBLANK($D106),"",CHOOSE($D106,IF(ISBLANK(Certification!$C$43),"",Certification!$C$43),IF(ISBLANK(Certification!$C$59),"",Certification!$C$59),IF(ISBLANK(Certification!$C$75),"",Certification!$C$75),IF(ISBLANK(Certification!$C$91),"",Certification!$C$91),IF(ISBLANK(Certification!$C$107),"",Certification!$C$107)))</f>
        <v/>
      </c>
      <c r="EA106" s="53" t="str">
        <f>IF(ISBLANK($D106),"",CHOOSE($D106,IF(ISBLANK(Certification!$C$45),"",Certification!$C$45),IF(ISBLANK(Certification!$C$61),"",Certification!$C$61),IF(ISBLANK(Certification!$C$77),"",Certification!$C$77),IF(ISBLANK(Certification!$C$93),"",Certification!$C$93),IF(ISBLANK(Certification!$C$109),"",Certification!$C$109)))</f>
        <v/>
      </c>
      <c r="EC106" s="19" t="s">
        <v>8</v>
      </c>
    </row>
    <row r="107" spans="1:133" s="17" customFormat="1" ht="25.5" x14ac:dyDescent="0.2">
      <c r="A107" s="48">
        <v>97</v>
      </c>
      <c r="B107" s="49" t="str">
        <f t="shared" si="99"/>
        <v/>
      </c>
      <c r="C107" s="186"/>
      <c r="D107" s="26"/>
      <c r="E107" s="189"/>
      <c r="F107" s="189"/>
      <c r="G107" s="189"/>
      <c r="H107" s="189"/>
      <c r="I107" s="189"/>
      <c r="J107" s="27"/>
      <c r="K107" s="27"/>
      <c r="L107" s="27"/>
      <c r="M107" s="27"/>
      <c r="N107" s="43"/>
      <c r="O107" s="27"/>
      <c r="P107" s="43"/>
      <c r="Q107" s="27"/>
      <c r="R107" s="27"/>
      <c r="S107" s="27"/>
      <c r="T107" s="26"/>
      <c r="U107" s="26"/>
      <c r="V107" s="27"/>
      <c r="W107" s="26"/>
      <c r="X107" s="26"/>
      <c r="Y107" s="26"/>
      <c r="Z107" s="26"/>
      <c r="AA107" s="26"/>
      <c r="AB107" s="26"/>
      <c r="AC107" s="26"/>
      <c r="AD107" s="26"/>
      <c r="AE107" s="26"/>
      <c r="AF107" s="26"/>
      <c r="AG107" s="26"/>
      <c r="AH107" s="26"/>
      <c r="AI107" s="26"/>
      <c r="AJ107" s="26"/>
      <c r="AK107" s="26"/>
      <c r="AL107" s="26"/>
      <c r="AM107" s="26"/>
      <c r="AN107" s="26"/>
      <c r="AO107" s="26"/>
      <c r="AP107" s="26"/>
      <c r="AQ107" s="175"/>
      <c r="AR107" s="206"/>
      <c r="AS107" s="180"/>
      <c r="AT107" s="15" t="str">
        <f t="shared" si="100"/>
        <v/>
      </c>
      <c r="AU107" s="15" t="str">
        <f t="shared" si="101"/>
        <v/>
      </c>
      <c r="AV107" s="15" t="str">
        <f t="shared" si="102"/>
        <v/>
      </c>
      <c r="AW107" s="15" t="str">
        <f t="shared" si="103"/>
        <v/>
      </c>
      <c r="AX107" s="15" t="str">
        <f t="shared" si="123"/>
        <v/>
      </c>
      <c r="AY107" s="15" t="str">
        <f t="shared" si="123"/>
        <v/>
      </c>
      <c r="AZ107" s="15" t="str">
        <f t="shared" si="124"/>
        <v/>
      </c>
      <c r="BA107" s="15" t="str">
        <f t="shared" si="168"/>
        <v/>
      </c>
      <c r="BB107" s="15" t="str">
        <f t="shared" si="168"/>
        <v/>
      </c>
      <c r="BC107" s="15" t="str">
        <f t="shared" si="104"/>
        <v/>
      </c>
      <c r="BD107" s="15" t="str">
        <f t="shared" si="105"/>
        <v/>
      </c>
      <c r="BE107" s="15" t="str">
        <f t="shared" si="106"/>
        <v/>
      </c>
      <c r="BF107" s="15" t="str">
        <f t="shared" si="107"/>
        <v/>
      </c>
      <c r="BG107" s="15" t="str">
        <f t="shared" si="108"/>
        <v/>
      </c>
      <c r="BH107" s="15" t="str">
        <f t="shared" si="125"/>
        <v/>
      </c>
      <c r="BI107" s="15" t="str">
        <f t="shared" si="126"/>
        <v/>
      </c>
      <c r="BJ107" s="15" t="str">
        <f t="shared" si="127"/>
        <v/>
      </c>
      <c r="BK107" s="15" t="str">
        <f t="shared" si="109"/>
        <v/>
      </c>
      <c r="BL107" s="15" t="str">
        <f t="shared" si="110"/>
        <v/>
      </c>
      <c r="BM107" s="15" t="str">
        <f t="shared" si="128"/>
        <v/>
      </c>
      <c r="BN107" s="15" t="str">
        <f t="shared" si="111"/>
        <v/>
      </c>
      <c r="BO107" s="15" t="str">
        <f t="shared" si="129"/>
        <v/>
      </c>
      <c r="BP107" s="15" t="str">
        <f t="shared" si="130"/>
        <v/>
      </c>
      <c r="BQ107" s="15" t="str">
        <f t="shared" si="112"/>
        <v/>
      </c>
      <c r="BR107" s="15" t="str">
        <f t="shared" si="131"/>
        <v/>
      </c>
      <c r="BS107" s="15" t="str">
        <f t="shared" si="132"/>
        <v/>
      </c>
      <c r="BT107" s="15" t="str">
        <f t="shared" si="113"/>
        <v/>
      </c>
      <c r="BU107" s="15" t="str">
        <f t="shared" si="133"/>
        <v/>
      </c>
      <c r="BV107" s="15" t="str">
        <f t="shared" si="134"/>
        <v/>
      </c>
      <c r="BW107" s="15" t="str">
        <f t="shared" si="114"/>
        <v/>
      </c>
      <c r="BX107" s="15" t="str">
        <f t="shared" si="135"/>
        <v/>
      </c>
      <c r="BY107" s="15" t="str">
        <f t="shared" si="136"/>
        <v/>
      </c>
      <c r="BZ107" s="15" t="str">
        <f t="shared" si="115"/>
        <v/>
      </c>
      <c r="CA107" s="15" t="str">
        <f t="shared" si="137"/>
        <v/>
      </c>
      <c r="CB107" s="15" t="str">
        <f t="shared" si="138"/>
        <v/>
      </c>
      <c r="CC107" s="15" t="str">
        <f t="shared" si="116"/>
        <v/>
      </c>
      <c r="CD107" s="15" t="str">
        <f t="shared" si="139"/>
        <v/>
      </c>
      <c r="CE107" s="15" t="str">
        <f t="shared" si="140"/>
        <v/>
      </c>
      <c r="CF107" s="15" t="str">
        <f t="shared" si="117"/>
        <v/>
      </c>
      <c r="CG107" s="15" t="str">
        <f t="shared" si="141"/>
        <v/>
      </c>
      <c r="CH107" s="15" t="str">
        <f t="shared" si="142"/>
        <v/>
      </c>
      <c r="CI107" s="15" t="str">
        <f t="shared" si="143"/>
        <v/>
      </c>
      <c r="CJ107" s="16" t="b">
        <f t="shared" si="144"/>
        <v>0</v>
      </c>
      <c r="CK107" s="16" t="b">
        <f t="shared" si="145"/>
        <v>0</v>
      </c>
      <c r="CL107" s="16" t="b">
        <f t="shared" si="146"/>
        <v>0</v>
      </c>
      <c r="CM107" s="16" t="b">
        <f t="shared" si="147"/>
        <v>0</v>
      </c>
      <c r="CN107" s="16" t="b">
        <f t="shared" si="148"/>
        <v>0</v>
      </c>
      <c r="CO107" s="16" t="b">
        <f t="shared" si="149"/>
        <v>0</v>
      </c>
      <c r="CP107" s="16" t="b">
        <f t="shared" si="150"/>
        <v>0</v>
      </c>
      <c r="CQ107" s="16" t="b">
        <f t="shared" si="151"/>
        <v>0</v>
      </c>
      <c r="CR107" s="16" t="b">
        <f t="shared" si="152"/>
        <v>0</v>
      </c>
      <c r="CS107" s="16" t="b">
        <f t="shared" si="153"/>
        <v>0</v>
      </c>
      <c r="CT107" s="16" t="b">
        <f t="shared" si="154"/>
        <v>0</v>
      </c>
      <c r="CU107" s="16" t="b">
        <f t="shared" si="155"/>
        <v>0</v>
      </c>
      <c r="CV107" s="16" t="b">
        <f t="shared" si="156"/>
        <v>0</v>
      </c>
      <c r="CW107" s="16" t="b">
        <f t="shared" si="157"/>
        <v>0</v>
      </c>
      <c r="CX107" s="16" t="b">
        <f t="shared" si="158"/>
        <v>0</v>
      </c>
      <c r="CY107" s="16" t="b">
        <f t="shared" si="159"/>
        <v>0</v>
      </c>
      <c r="CZ107" s="16" t="b">
        <f t="shared" si="160"/>
        <v>0</v>
      </c>
      <c r="DA107" s="16" t="b">
        <f t="shared" si="161"/>
        <v>0</v>
      </c>
      <c r="DB107" s="16" t="b">
        <f t="shared" si="162"/>
        <v>0</v>
      </c>
      <c r="DC107" s="16" t="b">
        <f t="shared" si="163"/>
        <v>0</v>
      </c>
      <c r="DD107" s="16" t="b">
        <f t="shared" si="164"/>
        <v>0</v>
      </c>
      <c r="DE107" s="16" t="b">
        <f t="shared" si="165"/>
        <v>0</v>
      </c>
      <c r="DF107" s="16" t="b">
        <f t="shared" si="166"/>
        <v>0</v>
      </c>
      <c r="DG107" s="16" t="b">
        <f t="shared" si="167"/>
        <v>0</v>
      </c>
      <c r="DJ107" s="18"/>
      <c r="DK107" s="18"/>
      <c r="DL107" s="53" t="str">
        <f t="shared" si="118"/>
        <v/>
      </c>
      <c r="DM107" s="53" t="str">
        <f t="shared" si="119"/>
        <v/>
      </c>
      <c r="DN107" s="53" t="str">
        <f t="shared" si="120"/>
        <v/>
      </c>
      <c r="DO107" s="53" t="str">
        <f t="shared" si="121"/>
        <v/>
      </c>
      <c r="DP107" s="53" t="str">
        <f t="shared" si="122"/>
        <v/>
      </c>
      <c r="DQ107" s="53" t="str">
        <f>IF(ISBLANK($D107),"",CHOOSE($D107,Certification!$C$32,Certification!$C$48,Certification!$C$64,Certification!$C$80,Certification!$C$96))</f>
        <v/>
      </c>
      <c r="DR107" s="53" t="str">
        <f>IF(ISBLANK($D107),"",CHOOSE($D107,Certification!$C$33,Certification!$C$49,Certification!$C$65,Certification!$C$81,Certification!$C$97))</f>
        <v/>
      </c>
      <c r="DS107" s="53" t="str">
        <f>IF(ISBLANK($D107),"",CHOOSE($D107,Certification!$C$34,Certification!$C$50,Certification!$C$66,Certification!$C$82,Certification!$C$98))</f>
        <v/>
      </c>
      <c r="DT107" s="53" t="str">
        <f>IF(ISBLANK($D107),"",CHOOSE($D107,Certification!$C$35,Certification!$C$51,Certification!$C$67,Certification!$C$83,Certification!$C$99))</f>
        <v/>
      </c>
      <c r="DU107" s="53" t="str">
        <f>IF(ISBLANK($D107),"",CHOOSE($D107,Certification!$C$36,Certification!$C$52,Certification!$C$68,Certification!$C$84,Certification!$C$100))</f>
        <v/>
      </c>
      <c r="DV107" s="53" t="str">
        <f>IF(ISBLANK($D107),"",CHOOSE($D107,Certification!$C$37,Certification!$C$53,Certification!$C$69,Certification!$C$85,Certification!$C$101))</f>
        <v/>
      </c>
      <c r="DW107" s="169" t="str">
        <f>IF(ISBLANK($D107),"",CHOOSE($D107,Certification!$G$39,Certification!$G$55,Certification!$G$71,Certification!$G$87,Certification!$G$103))</f>
        <v/>
      </c>
      <c r="DX107" s="169" t="str">
        <f>IF(ISBLANK($D107),"",CHOOSE($D107,Certification!$G$40,Certification!$G$56,Certification!$G$72,Certification!$G$88,Certification!$G$104))</f>
        <v/>
      </c>
      <c r="DY107" s="169" t="str">
        <f>IF(ISBLANK($D107),"",CHOOSE($D107,Certification!$G$41,Certification!$G$57,Certification!$G$73,Certification!$G$89,Certification!$G$105))</f>
        <v/>
      </c>
      <c r="DZ107" s="53" t="str">
        <f>IF(ISBLANK($D107),"",CHOOSE($D107,IF(ISBLANK(Certification!$C$43),"",Certification!$C$43),IF(ISBLANK(Certification!$C$59),"",Certification!$C$59),IF(ISBLANK(Certification!$C$75),"",Certification!$C$75),IF(ISBLANK(Certification!$C$91),"",Certification!$C$91),IF(ISBLANK(Certification!$C$107),"",Certification!$C$107)))</f>
        <v/>
      </c>
      <c r="EA107" s="53" t="str">
        <f>IF(ISBLANK($D107),"",CHOOSE($D107,IF(ISBLANK(Certification!$C$45),"",Certification!$C$45),IF(ISBLANK(Certification!$C$61),"",Certification!$C$61),IF(ISBLANK(Certification!$C$77),"",Certification!$C$77),IF(ISBLANK(Certification!$C$93),"",Certification!$C$93),IF(ISBLANK(Certification!$C$109),"",Certification!$C$109)))</f>
        <v/>
      </c>
      <c r="EC107" s="19" t="s">
        <v>8</v>
      </c>
    </row>
    <row r="108" spans="1:133" s="17" customFormat="1" ht="25.5" x14ac:dyDescent="0.2">
      <c r="A108" s="48">
        <v>98</v>
      </c>
      <c r="B108" s="49" t="str">
        <f t="shared" si="99"/>
        <v/>
      </c>
      <c r="C108" s="186"/>
      <c r="D108" s="26"/>
      <c r="E108" s="189"/>
      <c r="F108" s="189"/>
      <c r="G108" s="189"/>
      <c r="H108" s="189"/>
      <c r="I108" s="189"/>
      <c r="J108" s="27"/>
      <c r="K108" s="27"/>
      <c r="L108" s="27"/>
      <c r="M108" s="27"/>
      <c r="N108" s="43"/>
      <c r="O108" s="27"/>
      <c r="P108" s="43"/>
      <c r="Q108" s="27"/>
      <c r="R108" s="27"/>
      <c r="S108" s="27"/>
      <c r="T108" s="26"/>
      <c r="U108" s="26"/>
      <c r="V108" s="27"/>
      <c r="W108" s="26"/>
      <c r="X108" s="26"/>
      <c r="Y108" s="26"/>
      <c r="Z108" s="26"/>
      <c r="AA108" s="26"/>
      <c r="AB108" s="26"/>
      <c r="AC108" s="26"/>
      <c r="AD108" s="26"/>
      <c r="AE108" s="26"/>
      <c r="AF108" s="26"/>
      <c r="AG108" s="26"/>
      <c r="AH108" s="26"/>
      <c r="AI108" s="26"/>
      <c r="AJ108" s="26"/>
      <c r="AK108" s="26"/>
      <c r="AL108" s="26"/>
      <c r="AM108" s="26"/>
      <c r="AN108" s="26"/>
      <c r="AO108" s="26"/>
      <c r="AP108" s="26"/>
      <c r="AQ108" s="175"/>
      <c r="AR108" s="206"/>
      <c r="AS108" s="180"/>
      <c r="AT108" s="15" t="str">
        <f t="shared" si="100"/>
        <v/>
      </c>
      <c r="AU108" s="15" t="str">
        <f t="shared" si="101"/>
        <v/>
      </c>
      <c r="AV108" s="15" t="str">
        <f t="shared" si="102"/>
        <v/>
      </c>
      <c r="AW108" s="15" t="str">
        <f t="shared" si="103"/>
        <v/>
      </c>
      <c r="AX108" s="15" t="str">
        <f t="shared" si="123"/>
        <v/>
      </c>
      <c r="AY108" s="15" t="str">
        <f t="shared" si="123"/>
        <v/>
      </c>
      <c r="AZ108" s="15" t="str">
        <f t="shared" si="124"/>
        <v/>
      </c>
      <c r="BA108" s="15" t="str">
        <f t="shared" si="168"/>
        <v/>
      </c>
      <c r="BB108" s="15" t="str">
        <f t="shared" si="168"/>
        <v/>
      </c>
      <c r="BC108" s="15" t="str">
        <f t="shared" si="104"/>
        <v/>
      </c>
      <c r="BD108" s="15" t="str">
        <f t="shared" si="105"/>
        <v/>
      </c>
      <c r="BE108" s="15" t="str">
        <f t="shared" si="106"/>
        <v/>
      </c>
      <c r="BF108" s="15" t="str">
        <f t="shared" si="107"/>
        <v/>
      </c>
      <c r="BG108" s="15" t="str">
        <f t="shared" si="108"/>
        <v/>
      </c>
      <c r="BH108" s="15" t="str">
        <f t="shared" si="125"/>
        <v/>
      </c>
      <c r="BI108" s="15" t="str">
        <f t="shared" si="126"/>
        <v/>
      </c>
      <c r="BJ108" s="15" t="str">
        <f t="shared" si="127"/>
        <v/>
      </c>
      <c r="BK108" s="15" t="str">
        <f t="shared" si="109"/>
        <v/>
      </c>
      <c r="BL108" s="15" t="str">
        <f t="shared" si="110"/>
        <v/>
      </c>
      <c r="BM108" s="15" t="str">
        <f t="shared" si="128"/>
        <v/>
      </c>
      <c r="BN108" s="15" t="str">
        <f t="shared" si="111"/>
        <v/>
      </c>
      <c r="BO108" s="15" t="str">
        <f t="shared" si="129"/>
        <v/>
      </c>
      <c r="BP108" s="15" t="str">
        <f t="shared" si="130"/>
        <v/>
      </c>
      <c r="BQ108" s="15" t="str">
        <f t="shared" si="112"/>
        <v/>
      </c>
      <c r="BR108" s="15" t="str">
        <f t="shared" si="131"/>
        <v/>
      </c>
      <c r="BS108" s="15" t="str">
        <f t="shared" si="132"/>
        <v/>
      </c>
      <c r="BT108" s="15" t="str">
        <f t="shared" si="113"/>
        <v/>
      </c>
      <c r="BU108" s="15" t="str">
        <f t="shared" si="133"/>
        <v/>
      </c>
      <c r="BV108" s="15" t="str">
        <f t="shared" si="134"/>
        <v/>
      </c>
      <c r="BW108" s="15" t="str">
        <f t="shared" si="114"/>
        <v/>
      </c>
      <c r="BX108" s="15" t="str">
        <f t="shared" si="135"/>
        <v/>
      </c>
      <c r="BY108" s="15" t="str">
        <f t="shared" si="136"/>
        <v/>
      </c>
      <c r="BZ108" s="15" t="str">
        <f t="shared" si="115"/>
        <v/>
      </c>
      <c r="CA108" s="15" t="str">
        <f t="shared" si="137"/>
        <v/>
      </c>
      <c r="CB108" s="15" t="str">
        <f t="shared" si="138"/>
        <v/>
      </c>
      <c r="CC108" s="15" t="str">
        <f t="shared" si="116"/>
        <v/>
      </c>
      <c r="CD108" s="15" t="str">
        <f t="shared" si="139"/>
        <v/>
      </c>
      <c r="CE108" s="15" t="str">
        <f t="shared" si="140"/>
        <v/>
      </c>
      <c r="CF108" s="15" t="str">
        <f t="shared" si="117"/>
        <v/>
      </c>
      <c r="CG108" s="15" t="str">
        <f t="shared" si="141"/>
        <v/>
      </c>
      <c r="CH108" s="15" t="str">
        <f t="shared" si="142"/>
        <v/>
      </c>
      <c r="CI108" s="15" t="str">
        <f t="shared" si="143"/>
        <v/>
      </c>
      <c r="CJ108" s="16" t="b">
        <f t="shared" si="144"/>
        <v>0</v>
      </c>
      <c r="CK108" s="16" t="b">
        <f t="shared" si="145"/>
        <v>0</v>
      </c>
      <c r="CL108" s="16" t="b">
        <f t="shared" si="146"/>
        <v>0</v>
      </c>
      <c r="CM108" s="16" t="b">
        <f t="shared" si="147"/>
        <v>0</v>
      </c>
      <c r="CN108" s="16" t="b">
        <f t="shared" si="148"/>
        <v>0</v>
      </c>
      <c r="CO108" s="16" t="b">
        <f t="shared" si="149"/>
        <v>0</v>
      </c>
      <c r="CP108" s="16" t="b">
        <f t="shared" si="150"/>
        <v>0</v>
      </c>
      <c r="CQ108" s="16" t="b">
        <f t="shared" si="151"/>
        <v>0</v>
      </c>
      <c r="CR108" s="16" t="b">
        <f t="shared" si="152"/>
        <v>0</v>
      </c>
      <c r="CS108" s="16" t="b">
        <f t="shared" si="153"/>
        <v>0</v>
      </c>
      <c r="CT108" s="16" t="b">
        <f t="shared" si="154"/>
        <v>0</v>
      </c>
      <c r="CU108" s="16" t="b">
        <f t="shared" si="155"/>
        <v>0</v>
      </c>
      <c r="CV108" s="16" t="b">
        <f t="shared" si="156"/>
        <v>0</v>
      </c>
      <c r="CW108" s="16" t="b">
        <f t="shared" si="157"/>
        <v>0</v>
      </c>
      <c r="CX108" s="16" t="b">
        <f t="shared" si="158"/>
        <v>0</v>
      </c>
      <c r="CY108" s="16" t="b">
        <f t="shared" si="159"/>
        <v>0</v>
      </c>
      <c r="CZ108" s="16" t="b">
        <f t="shared" si="160"/>
        <v>0</v>
      </c>
      <c r="DA108" s="16" t="b">
        <f t="shared" si="161"/>
        <v>0</v>
      </c>
      <c r="DB108" s="16" t="b">
        <f t="shared" si="162"/>
        <v>0</v>
      </c>
      <c r="DC108" s="16" t="b">
        <f t="shared" si="163"/>
        <v>0</v>
      </c>
      <c r="DD108" s="16" t="b">
        <f t="shared" si="164"/>
        <v>0</v>
      </c>
      <c r="DE108" s="16" t="b">
        <f t="shared" si="165"/>
        <v>0</v>
      </c>
      <c r="DF108" s="16" t="b">
        <f t="shared" si="166"/>
        <v>0</v>
      </c>
      <c r="DG108" s="16" t="b">
        <f t="shared" si="167"/>
        <v>0</v>
      </c>
      <c r="DJ108" s="18"/>
      <c r="DK108" s="18"/>
      <c r="DL108" s="53" t="str">
        <f t="shared" si="118"/>
        <v/>
      </c>
      <c r="DM108" s="53" t="str">
        <f t="shared" si="119"/>
        <v/>
      </c>
      <c r="DN108" s="53" t="str">
        <f t="shared" si="120"/>
        <v/>
      </c>
      <c r="DO108" s="53" t="str">
        <f t="shared" si="121"/>
        <v/>
      </c>
      <c r="DP108" s="53" t="str">
        <f t="shared" si="122"/>
        <v/>
      </c>
      <c r="DQ108" s="53" t="str">
        <f>IF(ISBLANK($D108),"",CHOOSE($D108,Certification!$C$32,Certification!$C$48,Certification!$C$64,Certification!$C$80,Certification!$C$96))</f>
        <v/>
      </c>
      <c r="DR108" s="53" t="str">
        <f>IF(ISBLANK($D108),"",CHOOSE($D108,Certification!$C$33,Certification!$C$49,Certification!$C$65,Certification!$C$81,Certification!$C$97))</f>
        <v/>
      </c>
      <c r="DS108" s="53" t="str">
        <f>IF(ISBLANK($D108),"",CHOOSE($D108,Certification!$C$34,Certification!$C$50,Certification!$C$66,Certification!$C$82,Certification!$C$98))</f>
        <v/>
      </c>
      <c r="DT108" s="53" t="str">
        <f>IF(ISBLANK($D108),"",CHOOSE($D108,Certification!$C$35,Certification!$C$51,Certification!$C$67,Certification!$C$83,Certification!$C$99))</f>
        <v/>
      </c>
      <c r="DU108" s="53" t="str">
        <f>IF(ISBLANK($D108),"",CHOOSE($D108,Certification!$C$36,Certification!$C$52,Certification!$C$68,Certification!$C$84,Certification!$C$100))</f>
        <v/>
      </c>
      <c r="DV108" s="53" t="str">
        <f>IF(ISBLANK($D108),"",CHOOSE($D108,Certification!$C$37,Certification!$C$53,Certification!$C$69,Certification!$C$85,Certification!$C$101))</f>
        <v/>
      </c>
      <c r="DW108" s="169" t="str">
        <f>IF(ISBLANK($D108),"",CHOOSE($D108,Certification!$G$39,Certification!$G$55,Certification!$G$71,Certification!$G$87,Certification!$G$103))</f>
        <v/>
      </c>
      <c r="DX108" s="169" t="str">
        <f>IF(ISBLANK($D108),"",CHOOSE($D108,Certification!$G$40,Certification!$G$56,Certification!$G$72,Certification!$G$88,Certification!$G$104))</f>
        <v/>
      </c>
      <c r="DY108" s="169" t="str">
        <f>IF(ISBLANK($D108),"",CHOOSE($D108,Certification!$G$41,Certification!$G$57,Certification!$G$73,Certification!$G$89,Certification!$G$105))</f>
        <v/>
      </c>
      <c r="DZ108" s="53" t="str">
        <f>IF(ISBLANK($D108),"",CHOOSE($D108,IF(ISBLANK(Certification!$C$43),"",Certification!$C$43),IF(ISBLANK(Certification!$C$59),"",Certification!$C$59),IF(ISBLANK(Certification!$C$75),"",Certification!$C$75),IF(ISBLANK(Certification!$C$91),"",Certification!$C$91),IF(ISBLANK(Certification!$C$107),"",Certification!$C$107)))</f>
        <v/>
      </c>
      <c r="EA108" s="53" t="str">
        <f>IF(ISBLANK($D108),"",CHOOSE($D108,IF(ISBLANK(Certification!$C$45),"",Certification!$C$45),IF(ISBLANK(Certification!$C$61),"",Certification!$C$61),IF(ISBLANK(Certification!$C$77),"",Certification!$C$77),IF(ISBLANK(Certification!$C$93),"",Certification!$C$93),IF(ISBLANK(Certification!$C$109),"",Certification!$C$109)))</f>
        <v/>
      </c>
      <c r="EC108" s="19" t="s">
        <v>8</v>
      </c>
    </row>
    <row r="109" spans="1:133" s="17" customFormat="1" ht="25.5" x14ac:dyDescent="0.2">
      <c r="A109" s="48">
        <v>99</v>
      </c>
      <c r="B109" s="49" t="str">
        <f t="shared" si="99"/>
        <v/>
      </c>
      <c r="C109" s="186"/>
      <c r="D109" s="26"/>
      <c r="E109" s="189"/>
      <c r="F109" s="189"/>
      <c r="G109" s="189"/>
      <c r="H109" s="189"/>
      <c r="I109" s="189"/>
      <c r="J109" s="27"/>
      <c r="K109" s="27"/>
      <c r="L109" s="27"/>
      <c r="M109" s="27"/>
      <c r="N109" s="43"/>
      <c r="O109" s="27"/>
      <c r="P109" s="43"/>
      <c r="Q109" s="27"/>
      <c r="R109" s="27"/>
      <c r="S109" s="27"/>
      <c r="T109" s="26"/>
      <c r="U109" s="26"/>
      <c r="V109" s="27"/>
      <c r="W109" s="26"/>
      <c r="X109" s="26"/>
      <c r="Y109" s="26"/>
      <c r="Z109" s="26"/>
      <c r="AA109" s="26"/>
      <c r="AB109" s="26"/>
      <c r="AC109" s="26"/>
      <c r="AD109" s="26"/>
      <c r="AE109" s="26"/>
      <c r="AF109" s="26"/>
      <c r="AG109" s="26"/>
      <c r="AH109" s="26"/>
      <c r="AI109" s="26"/>
      <c r="AJ109" s="26"/>
      <c r="AK109" s="26"/>
      <c r="AL109" s="26"/>
      <c r="AM109" s="26"/>
      <c r="AN109" s="26"/>
      <c r="AO109" s="26"/>
      <c r="AP109" s="26"/>
      <c r="AQ109" s="175"/>
      <c r="AR109" s="206"/>
      <c r="AS109" s="180"/>
      <c r="AT109" s="15" t="str">
        <f t="shared" si="100"/>
        <v/>
      </c>
      <c r="AU109" s="15" t="str">
        <f t="shared" si="101"/>
        <v/>
      </c>
      <c r="AV109" s="15" t="str">
        <f t="shared" si="102"/>
        <v/>
      </c>
      <c r="AW109" s="15" t="str">
        <f t="shared" si="103"/>
        <v/>
      </c>
      <c r="AX109" s="15" t="str">
        <f t="shared" si="123"/>
        <v/>
      </c>
      <c r="AY109" s="15" t="str">
        <f t="shared" si="123"/>
        <v/>
      </c>
      <c r="AZ109" s="15" t="str">
        <f t="shared" si="124"/>
        <v/>
      </c>
      <c r="BA109" s="15" t="str">
        <f t="shared" si="168"/>
        <v/>
      </c>
      <c r="BB109" s="15" t="str">
        <f t="shared" si="168"/>
        <v/>
      </c>
      <c r="BC109" s="15" t="str">
        <f t="shared" si="104"/>
        <v/>
      </c>
      <c r="BD109" s="15" t="str">
        <f t="shared" si="105"/>
        <v/>
      </c>
      <c r="BE109" s="15" t="str">
        <f t="shared" si="106"/>
        <v/>
      </c>
      <c r="BF109" s="15" t="str">
        <f t="shared" si="107"/>
        <v/>
      </c>
      <c r="BG109" s="15" t="str">
        <f t="shared" si="108"/>
        <v/>
      </c>
      <c r="BH109" s="15" t="str">
        <f t="shared" si="125"/>
        <v/>
      </c>
      <c r="BI109" s="15" t="str">
        <f t="shared" si="126"/>
        <v/>
      </c>
      <c r="BJ109" s="15" t="str">
        <f t="shared" si="127"/>
        <v/>
      </c>
      <c r="BK109" s="15" t="str">
        <f t="shared" si="109"/>
        <v/>
      </c>
      <c r="BL109" s="15" t="str">
        <f t="shared" si="110"/>
        <v/>
      </c>
      <c r="BM109" s="15" t="str">
        <f t="shared" si="128"/>
        <v/>
      </c>
      <c r="BN109" s="15" t="str">
        <f t="shared" si="111"/>
        <v/>
      </c>
      <c r="BO109" s="15" t="str">
        <f t="shared" si="129"/>
        <v/>
      </c>
      <c r="BP109" s="15" t="str">
        <f t="shared" si="130"/>
        <v/>
      </c>
      <c r="BQ109" s="15" t="str">
        <f t="shared" si="112"/>
        <v/>
      </c>
      <c r="BR109" s="15" t="str">
        <f t="shared" si="131"/>
        <v/>
      </c>
      <c r="BS109" s="15" t="str">
        <f t="shared" si="132"/>
        <v/>
      </c>
      <c r="BT109" s="15" t="str">
        <f t="shared" si="113"/>
        <v/>
      </c>
      <c r="BU109" s="15" t="str">
        <f t="shared" si="133"/>
        <v/>
      </c>
      <c r="BV109" s="15" t="str">
        <f t="shared" si="134"/>
        <v/>
      </c>
      <c r="BW109" s="15" t="str">
        <f t="shared" si="114"/>
        <v/>
      </c>
      <c r="BX109" s="15" t="str">
        <f t="shared" si="135"/>
        <v/>
      </c>
      <c r="BY109" s="15" t="str">
        <f t="shared" si="136"/>
        <v/>
      </c>
      <c r="BZ109" s="15" t="str">
        <f t="shared" si="115"/>
        <v/>
      </c>
      <c r="CA109" s="15" t="str">
        <f t="shared" si="137"/>
        <v/>
      </c>
      <c r="CB109" s="15" t="str">
        <f t="shared" si="138"/>
        <v/>
      </c>
      <c r="CC109" s="15" t="str">
        <f t="shared" si="116"/>
        <v/>
      </c>
      <c r="CD109" s="15" t="str">
        <f t="shared" si="139"/>
        <v/>
      </c>
      <c r="CE109" s="15" t="str">
        <f t="shared" si="140"/>
        <v/>
      </c>
      <c r="CF109" s="15" t="str">
        <f t="shared" si="117"/>
        <v/>
      </c>
      <c r="CG109" s="15" t="str">
        <f t="shared" si="141"/>
        <v/>
      </c>
      <c r="CH109" s="15" t="str">
        <f t="shared" si="142"/>
        <v/>
      </c>
      <c r="CI109" s="15" t="str">
        <f t="shared" si="143"/>
        <v/>
      </c>
      <c r="CJ109" s="16" t="b">
        <f t="shared" si="144"/>
        <v>0</v>
      </c>
      <c r="CK109" s="16" t="b">
        <f t="shared" si="145"/>
        <v>0</v>
      </c>
      <c r="CL109" s="16" t="b">
        <f t="shared" si="146"/>
        <v>0</v>
      </c>
      <c r="CM109" s="16" t="b">
        <f t="shared" si="147"/>
        <v>0</v>
      </c>
      <c r="CN109" s="16" t="b">
        <f t="shared" si="148"/>
        <v>0</v>
      </c>
      <c r="CO109" s="16" t="b">
        <f t="shared" si="149"/>
        <v>0</v>
      </c>
      <c r="CP109" s="16" t="b">
        <f t="shared" si="150"/>
        <v>0</v>
      </c>
      <c r="CQ109" s="16" t="b">
        <f t="shared" si="151"/>
        <v>0</v>
      </c>
      <c r="CR109" s="16" t="b">
        <f t="shared" si="152"/>
        <v>0</v>
      </c>
      <c r="CS109" s="16" t="b">
        <f t="shared" si="153"/>
        <v>0</v>
      </c>
      <c r="CT109" s="16" t="b">
        <f t="shared" si="154"/>
        <v>0</v>
      </c>
      <c r="CU109" s="16" t="b">
        <f t="shared" si="155"/>
        <v>0</v>
      </c>
      <c r="CV109" s="16" t="b">
        <f t="shared" si="156"/>
        <v>0</v>
      </c>
      <c r="CW109" s="16" t="b">
        <f t="shared" si="157"/>
        <v>0</v>
      </c>
      <c r="CX109" s="16" t="b">
        <f t="shared" si="158"/>
        <v>0</v>
      </c>
      <c r="CY109" s="16" t="b">
        <f t="shared" si="159"/>
        <v>0</v>
      </c>
      <c r="CZ109" s="16" t="b">
        <f t="shared" si="160"/>
        <v>0</v>
      </c>
      <c r="DA109" s="16" t="b">
        <f t="shared" si="161"/>
        <v>0</v>
      </c>
      <c r="DB109" s="16" t="b">
        <f t="shared" si="162"/>
        <v>0</v>
      </c>
      <c r="DC109" s="16" t="b">
        <f t="shared" si="163"/>
        <v>0</v>
      </c>
      <c r="DD109" s="16" t="b">
        <f t="shared" si="164"/>
        <v>0</v>
      </c>
      <c r="DE109" s="16" t="b">
        <f t="shared" si="165"/>
        <v>0</v>
      </c>
      <c r="DF109" s="16" t="b">
        <f t="shared" si="166"/>
        <v>0</v>
      </c>
      <c r="DG109" s="16" t="b">
        <f t="shared" si="167"/>
        <v>0</v>
      </c>
      <c r="DJ109" s="18"/>
      <c r="DK109" s="18"/>
      <c r="DL109" s="53" t="str">
        <f t="shared" si="118"/>
        <v/>
      </c>
      <c r="DM109" s="53" t="str">
        <f t="shared" si="119"/>
        <v/>
      </c>
      <c r="DN109" s="53" t="str">
        <f t="shared" si="120"/>
        <v/>
      </c>
      <c r="DO109" s="53" t="str">
        <f t="shared" si="121"/>
        <v/>
      </c>
      <c r="DP109" s="53" t="str">
        <f t="shared" si="122"/>
        <v/>
      </c>
      <c r="DQ109" s="53" t="str">
        <f>IF(ISBLANK($D109),"",CHOOSE($D109,Certification!$C$32,Certification!$C$48,Certification!$C$64,Certification!$C$80,Certification!$C$96))</f>
        <v/>
      </c>
      <c r="DR109" s="53" t="str">
        <f>IF(ISBLANK($D109),"",CHOOSE($D109,Certification!$C$33,Certification!$C$49,Certification!$C$65,Certification!$C$81,Certification!$C$97))</f>
        <v/>
      </c>
      <c r="DS109" s="53" t="str">
        <f>IF(ISBLANK($D109),"",CHOOSE($D109,Certification!$C$34,Certification!$C$50,Certification!$C$66,Certification!$C$82,Certification!$C$98))</f>
        <v/>
      </c>
      <c r="DT109" s="53" t="str">
        <f>IF(ISBLANK($D109),"",CHOOSE($D109,Certification!$C$35,Certification!$C$51,Certification!$C$67,Certification!$C$83,Certification!$C$99))</f>
        <v/>
      </c>
      <c r="DU109" s="53" t="str">
        <f>IF(ISBLANK($D109),"",CHOOSE($D109,Certification!$C$36,Certification!$C$52,Certification!$C$68,Certification!$C$84,Certification!$C$100))</f>
        <v/>
      </c>
      <c r="DV109" s="53" t="str">
        <f>IF(ISBLANK($D109),"",CHOOSE($D109,Certification!$C$37,Certification!$C$53,Certification!$C$69,Certification!$C$85,Certification!$C$101))</f>
        <v/>
      </c>
      <c r="DW109" s="169" t="str">
        <f>IF(ISBLANK($D109),"",CHOOSE($D109,Certification!$G$39,Certification!$G$55,Certification!$G$71,Certification!$G$87,Certification!$G$103))</f>
        <v/>
      </c>
      <c r="DX109" s="169" t="str">
        <f>IF(ISBLANK($D109),"",CHOOSE($D109,Certification!$G$40,Certification!$G$56,Certification!$G$72,Certification!$G$88,Certification!$G$104))</f>
        <v/>
      </c>
      <c r="DY109" s="169" t="str">
        <f>IF(ISBLANK($D109),"",CHOOSE($D109,Certification!$G$41,Certification!$G$57,Certification!$G$73,Certification!$G$89,Certification!$G$105))</f>
        <v/>
      </c>
      <c r="DZ109" s="53" t="str">
        <f>IF(ISBLANK($D109),"",CHOOSE($D109,IF(ISBLANK(Certification!$C$43),"",Certification!$C$43),IF(ISBLANK(Certification!$C$59),"",Certification!$C$59),IF(ISBLANK(Certification!$C$75),"",Certification!$C$75),IF(ISBLANK(Certification!$C$91),"",Certification!$C$91),IF(ISBLANK(Certification!$C$107),"",Certification!$C$107)))</f>
        <v/>
      </c>
      <c r="EA109" s="53" t="str">
        <f>IF(ISBLANK($D109),"",CHOOSE($D109,IF(ISBLANK(Certification!$C$45),"",Certification!$C$45),IF(ISBLANK(Certification!$C$61),"",Certification!$C$61),IF(ISBLANK(Certification!$C$77),"",Certification!$C$77),IF(ISBLANK(Certification!$C$93),"",Certification!$C$93),IF(ISBLANK(Certification!$C$109),"",Certification!$C$109)))</f>
        <v/>
      </c>
      <c r="EC109" s="19" t="s">
        <v>8</v>
      </c>
    </row>
    <row r="110" spans="1:133" s="17" customFormat="1" ht="26.25" thickBot="1" x14ac:dyDescent="0.25">
      <c r="A110" s="48">
        <v>100</v>
      </c>
      <c r="B110" s="49" t="str">
        <f>IF(COUNTIF(AT110:CI110,"")=No_of_Columns,"",IF(COUNTIF(AT110:CI110,"ok")=No_of_Columns,"ok","Error"))</f>
        <v/>
      </c>
      <c r="C110" s="187"/>
      <c r="D110" s="28"/>
      <c r="E110" s="190"/>
      <c r="F110" s="190"/>
      <c r="G110" s="190"/>
      <c r="H110" s="190"/>
      <c r="I110" s="190"/>
      <c r="J110" s="29"/>
      <c r="K110" s="29"/>
      <c r="L110" s="29"/>
      <c r="M110" s="29"/>
      <c r="N110" s="44"/>
      <c r="O110" s="29"/>
      <c r="P110" s="44"/>
      <c r="Q110" s="29"/>
      <c r="R110" s="29"/>
      <c r="S110" s="29"/>
      <c r="T110" s="28"/>
      <c r="U110" s="28"/>
      <c r="V110" s="29"/>
      <c r="W110" s="28"/>
      <c r="X110" s="28"/>
      <c r="Y110" s="28"/>
      <c r="Z110" s="28"/>
      <c r="AA110" s="28"/>
      <c r="AB110" s="28"/>
      <c r="AC110" s="28"/>
      <c r="AD110" s="28"/>
      <c r="AE110" s="28"/>
      <c r="AF110" s="28"/>
      <c r="AG110" s="28"/>
      <c r="AH110" s="28"/>
      <c r="AI110" s="28"/>
      <c r="AJ110" s="28"/>
      <c r="AK110" s="28"/>
      <c r="AL110" s="28"/>
      <c r="AM110" s="28"/>
      <c r="AN110" s="28"/>
      <c r="AO110" s="28"/>
      <c r="AP110" s="28"/>
      <c r="AQ110" s="176"/>
      <c r="AR110" s="207"/>
      <c r="AS110" s="180"/>
      <c r="AT110" s="15" t="str">
        <f t="shared" si="100"/>
        <v/>
      </c>
      <c r="AU110" s="15" t="str">
        <f t="shared" si="101"/>
        <v/>
      </c>
      <c r="AV110" s="15" t="str">
        <f t="shared" si="102"/>
        <v/>
      </c>
      <c r="AW110" s="15" t="str">
        <f t="shared" si="103"/>
        <v/>
      </c>
      <c r="AX110" s="15" t="str">
        <f t="shared" si="123"/>
        <v/>
      </c>
      <c r="AY110" s="15" t="str">
        <f t="shared" si="123"/>
        <v/>
      </c>
      <c r="AZ110" s="15" t="str">
        <f t="shared" si="124"/>
        <v/>
      </c>
      <c r="BA110" s="15" t="str">
        <f t="shared" si="168"/>
        <v/>
      </c>
      <c r="BB110" s="15" t="str">
        <f t="shared" si="168"/>
        <v/>
      </c>
      <c r="BC110" s="15" t="str">
        <f t="shared" si="104"/>
        <v/>
      </c>
      <c r="BD110" s="15" t="str">
        <f t="shared" si="105"/>
        <v/>
      </c>
      <c r="BE110" s="15" t="str">
        <f t="shared" si="106"/>
        <v/>
      </c>
      <c r="BF110" s="15" t="str">
        <f t="shared" si="107"/>
        <v/>
      </c>
      <c r="BG110" s="15" t="str">
        <f t="shared" si="108"/>
        <v/>
      </c>
      <c r="BH110" s="15" t="str">
        <f t="shared" si="125"/>
        <v/>
      </c>
      <c r="BI110" s="15" t="str">
        <f t="shared" si="126"/>
        <v/>
      </c>
      <c r="BJ110" s="15" t="str">
        <f t="shared" si="127"/>
        <v/>
      </c>
      <c r="BK110" s="15" t="str">
        <f t="shared" si="109"/>
        <v/>
      </c>
      <c r="BL110" s="15" t="str">
        <f t="shared" si="110"/>
        <v/>
      </c>
      <c r="BM110" s="15" t="str">
        <f t="shared" si="128"/>
        <v/>
      </c>
      <c r="BN110" s="15" t="str">
        <f t="shared" si="111"/>
        <v/>
      </c>
      <c r="BO110" s="15" t="str">
        <f t="shared" si="129"/>
        <v/>
      </c>
      <c r="BP110" s="15" t="str">
        <f t="shared" si="130"/>
        <v/>
      </c>
      <c r="BQ110" s="15" t="str">
        <f t="shared" si="112"/>
        <v/>
      </c>
      <c r="BR110" s="15" t="str">
        <f t="shared" si="131"/>
        <v/>
      </c>
      <c r="BS110" s="15" t="str">
        <f t="shared" si="132"/>
        <v/>
      </c>
      <c r="BT110" s="15" t="str">
        <f t="shared" si="113"/>
        <v/>
      </c>
      <c r="BU110" s="15" t="str">
        <f t="shared" si="133"/>
        <v/>
      </c>
      <c r="BV110" s="15" t="str">
        <f t="shared" si="134"/>
        <v/>
      </c>
      <c r="BW110" s="15" t="str">
        <f t="shared" si="114"/>
        <v/>
      </c>
      <c r="BX110" s="15" t="str">
        <f t="shared" si="135"/>
        <v/>
      </c>
      <c r="BY110" s="15" t="str">
        <f t="shared" si="136"/>
        <v/>
      </c>
      <c r="BZ110" s="15" t="str">
        <f t="shared" si="115"/>
        <v/>
      </c>
      <c r="CA110" s="15" t="str">
        <f t="shared" si="137"/>
        <v/>
      </c>
      <c r="CB110" s="15" t="str">
        <f t="shared" si="138"/>
        <v/>
      </c>
      <c r="CC110" s="15" t="str">
        <f t="shared" si="116"/>
        <v/>
      </c>
      <c r="CD110" s="15" t="str">
        <f t="shared" si="139"/>
        <v/>
      </c>
      <c r="CE110" s="15" t="str">
        <f t="shared" si="140"/>
        <v/>
      </c>
      <c r="CF110" s="15" t="str">
        <f t="shared" si="117"/>
        <v/>
      </c>
      <c r="CG110" s="15" t="str">
        <f t="shared" si="141"/>
        <v/>
      </c>
      <c r="CH110" s="15" t="str">
        <f t="shared" si="142"/>
        <v/>
      </c>
      <c r="CI110" s="15" t="str">
        <f t="shared" si="143"/>
        <v/>
      </c>
      <c r="CJ110" s="16" t="b">
        <f t="shared" si="144"/>
        <v>0</v>
      </c>
      <c r="CK110" s="16" t="b">
        <f t="shared" si="145"/>
        <v>0</v>
      </c>
      <c r="CL110" s="16" t="b">
        <f t="shared" si="146"/>
        <v>0</v>
      </c>
      <c r="CM110" s="16" t="b">
        <f t="shared" si="147"/>
        <v>0</v>
      </c>
      <c r="CN110" s="16" t="b">
        <f t="shared" si="148"/>
        <v>0</v>
      </c>
      <c r="CO110" s="16" t="b">
        <f t="shared" si="149"/>
        <v>0</v>
      </c>
      <c r="CP110" s="16" t="b">
        <f t="shared" si="150"/>
        <v>0</v>
      </c>
      <c r="CQ110" s="16" t="b">
        <f t="shared" si="151"/>
        <v>0</v>
      </c>
      <c r="CR110" s="16" t="b">
        <f t="shared" si="152"/>
        <v>0</v>
      </c>
      <c r="CS110" s="16" t="b">
        <f t="shared" si="153"/>
        <v>0</v>
      </c>
      <c r="CT110" s="16" t="b">
        <f t="shared" si="154"/>
        <v>0</v>
      </c>
      <c r="CU110" s="16" t="b">
        <f t="shared" si="155"/>
        <v>0</v>
      </c>
      <c r="CV110" s="16" t="b">
        <f t="shared" si="156"/>
        <v>0</v>
      </c>
      <c r="CW110" s="16" t="b">
        <f t="shared" si="157"/>
        <v>0</v>
      </c>
      <c r="CX110" s="16" t="b">
        <f t="shared" si="158"/>
        <v>0</v>
      </c>
      <c r="CY110" s="16" t="b">
        <f t="shared" si="159"/>
        <v>0</v>
      </c>
      <c r="CZ110" s="16" t="b">
        <f t="shared" si="160"/>
        <v>0</v>
      </c>
      <c r="DA110" s="16" t="b">
        <f t="shared" si="161"/>
        <v>0</v>
      </c>
      <c r="DB110" s="16" t="b">
        <f t="shared" si="162"/>
        <v>0</v>
      </c>
      <c r="DC110" s="16" t="b">
        <f t="shared" si="163"/>
        <v>0</v>
      </c>
      <c r="DD110" s="16" t="b">
        <f t="shared" si="164"/>
        <v>0</v>
      </c>
      <c r="DE110" s="16" t="b">
        <f t="shared" si="165"/>
        <v>0</v>
      </c>
      <c r="DF110" s="16" t="b">
        <f t="shared" si="166"/>
        <v>0</v>
      </c>
      <c r="DG110" s="16" t="b">
        <f t="shared" si="167"/>
        <v>0</v>
      </c>
      <c r="DJ110" s="18"/>
      <c r="DK110" s="18"/>
      <c r="DL110" s="53" t="str">
        <f t="shared" si="118"/>
        <v/>
      </c>
      <c r="DM110" s="53" t="str">
        <f t="shared" si="119"/>
        <v/>
      </c>
      <c r="DN110" s="53" t="str">
        <f t="shared" si="120"/>
        <v/>
      </c>
      <c r="DO110" s="53" t="str">
        <f t="shared" si="121"/>
        <v/>
      </c>
      <c r="DP110" s="53" t="str">
        <f t="shared" si="122"/>
        <v/>
      </c>
      <c r="DQ110" s="53" t="str">
        <f>IF(ISBLANK($D110),"",CHOOSE($D110,Certification!$C$32,Certification!$C$48,Certification!$C$64,Certification!$C$80,Certification!$C$96))</f>
        <v/>
      </c>
      <c r="DR110" s="53" t="str">
        <f>IF(ISBLANK($D110),"",CHOOSE($D110,Certification!$C$33,Certification!$C$49,Certification!$C$65,Certification!$C$81,Certification!$C$97))</f>
        <v/>
      </c>
      <c r="DS110" s="53" t="str">
        <f>IF(ISBLANK($D110),"",CHOOSE($D110,Certification!$C$34,Certification!$C$50,Certification!$C$66,Certification!$C$82,Certification!$C$98))</f>
        <v/>
      </c>
      <c r="DT110" s="53" t="str">
        <f>IF(ISBLANK($D110),"",CHOOSE($D110,Certification!$C$35,Certification!$C$51,Certification!$C$67,Certification!$C$83,Certification!$C$99))</f>
        <v/>
      </c>
      <c r="DU110" s="53" t="str">
        <f>IF(ISBLANK($D110),"",CHOOSE($D110,Certification!$C$36,Certification!$C$52,Certification!$C$68,Certification!$C$84,Certification!$C$100))</f>
        <v/>
      </c>
      <c r="DV110" s="53" t="str">
        <f>IF(ISBLANK($D110),"",CHOOSE($D110,Certification!$C$37,Certification!$C$53,Certification!$C$69,Certification!$C$85,Certification!$C$101))</f>
        <v/>
      </c>
      <c r="DW110" s="169" t="str">
        <f>IF(ISBLANK($D110),"",CHOOSE($D110,Certification!$G$39,Certification!$G$55,Certification!$G$71,Certification!$G$87,Certification!$G$103))</f>
        <v/>
      </c>
      <c r="DX110" s="169" t="str">
        <f>IF(ISBLANK($D110),"",CHOOSE($D110,Certification!$G$40,Certification!$G$56,Certification!$G$72,Certification!$G$88,Certification!$G$104))</f>
        <v/>
      </c>
      <c r="DY110" s="169" t="str">
        <f>IF(ISBLANK($D110),"",CHOOSE($D110,Certification!$G$41,Certification!$G$57,Certification!$G$73,Certification!$G$89,Certification!$G$105))</f>
        <v/>
      </c>
      <c r="DZ110" s="53" t="str">
        <f>IF(ISBLANK($D110),"",CHOOSE($D110,IF(ISBLANK(Certification!$C$43),"",Certification!$C$43),IF(ISBLANK(Certification!$C$59),"",Certification!$C$59),IF(ISBLANK(Certification!$C$75),"",Certification!$C$75),IF(ISBLANK(Certification!$C$91),"",Certification!$C$91),IF(ISBLANK(Certification!$C$107),"",Certification!$C$107)))</f>
        <v/>
      </c>
      <c r="EA110" s="53" t="str">
        <f>IF(ISBLANK($D110),"",CHOOSE($D110,IF(ISBLANK(Certification!$C$45),"",Certification!$C$45),IF(ISBLANK(Certification!$C$61),"",Certification!$C$61),IF(ISBLANK(Certification!$C$77),"",Certification!$C$77),IF(ISBLANK(Certification!$C$93),"",Certification!$C$93),IF(ISBLANK(Certification!$C$109),"",Certification!$C$109)))</f>
        <v/>
      </c>
      <c r="EC110" s="19" t="s">
        <v>8</v>
      </c>
    </row>
    <row r="111" spans="1:133" ht="13.5" thickTop="1" x14ac:dyDescent="0.2">
      <c r="K111" s="12"/>
      <c r="L111" s="12"/>
      <c r="M111" s="12"/>
      <c r="N111" s="12"/>
      <c r="O111" s="12"/>
      <c r="P111" s="12"/>
      <c r="Q111" s="12"/>
      <c r="R111" s="12"/>
      <c r="S111" s="12"/>
      <c r="T111" s="12"/>
      <c r="V111" s="12"/>
      <c r="DI111" s="17"/>
      <c r="DJ111" s="18"/>
      <c r="DK111" s="18"/>
      <c r="DL111" s="18"/>
      <c r="DM111" s="18"/>
      <c r="DN111" s="18"/>
      <c r="DO111" s="18"/>
      <c r="DP111" s="18"/>
      <c r="DQ111" s="18"/>
      <c r="DR111" s="18"/>
      <c r="DS111" s="18"/>
      <c r="DT111" s="18"/>
      <c r="DU111" s="18"/>
      <c r="DV111" s="18"/>
      <c r="DW111" s="169" t="str">
        <f>IF(ISBLANK($D111),"",CHOOSE($D111,Certification!$G$39,Certification!$G$55,Certification!$G$71,Certification!$G$87,Certification!$G$103))</f>
        <v/>
      </c>
      <c r="DX111" s="169" t="str">
        <f>IF(ISBLANK($D111),"",CHOOSE($D111,Certification!$G$40,Certification!$G$56,Certification!$G$72,Certification!$G$88,Certification!$G$104))</f>
        <v/>
      </c>
      <c r="DY111" s="169" t="str">
        <f>IF(ISBLANK($D111),"",CHOOSE($D111,Certification!$G$41,Certification!$G$57,Certification!$G$73,Certification!$G$89,Certification!$G$105))</f>
        <v/>
      </c>
      <c r="DZ111" s="18"/>
      <c r="EA111" s="18"/>
    </row>
    <row r="112" spans="1:133" x14ac:dyDescent="0.2">
      <c r="K112" s="12"/>
      <c r="L112" s="12"/>
      <c r="M112" s="12"/>
      <c r="N112" s="12"/>
      <c r="O112" s="12"/>
      <c r="P112" s="12"/>
      <c r="Q112" s="12"/>
      <c r="R112" s="12"/>
      <c r="S112" s="12"/>
      <c r="T112" s="12"/>
      <c r="V112" s="12"/>
      <c r="DI112" s="17"/>
      <c r="DJ112" s="18"/>
      <c r="DK112" s="18"/>
      <c r="DL112" s="18"/>
      <c r="DM112" s="18"/>
      <c r="DN112" s="18"/>
      <c r="DO112" s="18"/>
      <c r="DP112" s="18"/>
      <c r="DQ112" s="18"/>
      <c r="DR112" s="18"/>
      <c r="DS112" s="18"/>
      <c r="DT112" s="18"/>
      <c r="DU112" s="18"/>
      <c r="DV112" s="18"/>
      <c r="DW112" s="170"/>
      <c r="DX112" s="170"/>
      <c r="DY112" s="170"/>
      <c r="DZ112" s="18"/>
      <c r="EA112" s="18"/>
    </row>
    <row r="113" spans="11:131" x14ac:dyDescent="0.2">
      <c r="K113" s="12"/>
      <c r="L113" s="12"/>
      <c r="M113" s="12"/>
      <c r="N113" s="12"/>
      <c r="O113" s="12"/>
      <c r="P113" s="12"/>
      <c r="Q113" s="12"/>
      <c r="R113" s="12"/>
      <c r="S113" s="12"/>
      <c r="T113" s="12"/>
      <c r="V113" s="12"/>
      <c r="DI113" s="17"/>
      <c r="DJ113" s="18"/>
      <c r="DK113" s="18"/>
      <c r="DL113" s="18"/>
      <c r="DM113" s="18"/>
      <c r="DN113" s="18"/>
      <c r="DO113" s="18"/>
      <c r="DP113" s="18"/>
      <c r="DQ113" s="18"/>
      <c r="DR113" s="18"/>
      <c r="DS113" s="18"/>
      <c r="DT113" s="18"/>
      <c r="DU113" s="18"/>
      <c r="DV113" s="18"/>
      <c r="DW113" s="170"/>
      <c r="DX113" s="170"/>
      <c r="DY113" s="170"/>
      <c r="DZ113" s="18"/>
      <c r="EA113" s="18"/>
    </row>
    <row r="114" spans="11:131" x14ac:dyDescent="0.2">
      <c r="K114" s="12"/>
      <c r="L114" s="12"/>
      <c r="M114" s="12"/>
      <c r="N114" s="12"/>
      <c r="O114" s="12"/>
      <c r="P114" s="12"/>
      <c r="Q114" s="12"/>
      <c r="R114" s="12"/>
      <c r="S114" s="12"/>
      <c r="T114" s="12"/>
      <c r="V114" s="12"/>
      <c r="DI114" s="17"/>
      <c r="DJ114" s="18"/>
      <c r="DK114" s="18"/>
      <c r="DL114" s="18"/>
      <c r="DM114" s="18"/>
      <c r="DN114" s="18"/>
      <c r="DO114" s="18"/>
      <c r="DP114" s="18"/>
      <c r="DQ114" s="18"/>
      <c r="DR114" s="18"/>
      <c r="DS114" s="18"/>
      <c r="DT114" s="18"/>
      <c r="DU114" s="18"/>
      <c r="DV114" s="18"/>
      <c r="DW114" s="170"/>
      <c r="DX114" s="170"/>
      <c r="DY114" s="170"/>
      <c r="DZ114" s="18"/>
      <c r="EA114" s="18"/>
    </row>
    <row r="115" spans="11:131" x14ac:dyDescent="0.2">
      <c r="K115" s="12"/>
      <c r="L115" s="12"/>
      <c r="M115" s="12"/>
      <c r="N115" s="12"/>
      <c r="O115" s="12"/>
      <c r="P115" s="12"/>
      <c r="Q115" s="12"/>
      <c r="R115" s="12"/>
      <c r="S115" s="12"/>
      <c r="T115" s="12"/>
      <c r="V115" s="12"/>
      <c r="DI115" s="17"/>
      <c r="DJ115" s="18"/>
      <c r="DK115" s="18"/>
      <c r="DL115" s="18"/>
      <c r="DM115" s="18"/>
      <c r="DN115" s="18"/>
      <c r="DO115" s="18"/>
      <c r="DP115" s="18"/>
      <c r="DQ115" s="18"/>
      <c r="DR115" s="18"/>
      <c r="DS115" s="18"/>
      <c r="DT115" s="18"/>
      <c r="DU115" s="18"/>
      <c r="DV115" s="18"/>
      <c r="DW115" s="170"/>
      <c r="DX115" s="170"/>
      <c r="DY115" s="170"/>
      <c r="DZ115" s="18"/>
      <c r="EA115" s="18"/>
    </row>
    <row r="116" spans="11:131" x14ac:dyDescent="0.2">
      <c r="K116" s="12"/>
      <c r="L116" s="12"/>
      <c r="M116" s="12"/>
      <c r="N116" s="12"/>
      <c r="O116" s="12"/>
      <c r="P116" s="12"/>
      <c r="Q116" s="12"/>
      <c r="R116" s="12"/>
      <c r="S116" s="12"/>
      <c r="T116" s="12"/>
      <c r="V116" s="12"/>
      <c r="DI116" s="17"/>
      <c r="DJ116" s="18"/>
      <c r="DK116" s="18"/>
      <c r="DL116" s="18"/>
      <c r="DM116" s="18"/>
      <c r="DN116" s="18"/>
      <c r="DO116" s="18"/>
      <c r="DP116" s="18"/>
      <c r="DQ116" s="18"/>
      <c r="DR116" s="18"/>
      <c r="DS116" s="18"/>
      <c r="DT116" s="18"/>
      <c r="DU116" s="18"/>
      <c r="DV116" s="18"/>
      <c r="DW116" s="170"/>
      <c r="DX116" s="170"/>
      <c r="DY116" s="170"/>
      <c r="DZ116" s="18"/>
      <c r="EA116" s="18"/>
    </row>
    <row r="117" spans="11:131" x14ac:dyDescent="0.2">
      <c r="K117" s="12"/>
      <c r="L117" s="12"/>
      <c r="M117" s="12"/>
      <c r="N117" s="12"/>
      <c r="O117" s="12"/>
      <c r="P117" s="12"/>
      <c r="Q117" s="12"/>
      <c r="R117" s="12"/>
      <c r="S117" s="12"/>
      <c r="T117" s="12"/>
      <c r="V117" s="12"/>
      <c r="DI117" s="17"/>
      <c r="DJ117" s="18"/>
      <c r="DK117" s="18"/>
      <c r="DL117" s="18"/>
      <c r="DM117" s="18"/>
      <c r="DN117" s="18"/>
      <c r="DO117" s="18"/>
      <c r="DP117" s="18"/>
      <c r="DQ117" s="18"/>
      <c r="DR117" s="18"/>
      <c r="DS117" s="18"/>
      <c r="DT117" s="18"/>
      <c r="DU117" s="18"/>
      <c r="DV117" s="18"/>
      <c r="DW117" s="170"/>
      <c r="DX117" s="170"/>
      <c r="DY117" s="170"/>
      <c r="DZ117" s="18"/>
      <c r="EA117" s="18"/>
    </row>
    <row r="118" spans="11:131" x14ac:dyDescent="0.2">
      <c r="K118" s="12"/>
      <c r="L118" s="12"/>
      <c r="M118" s="12"/>
      <c r="N118" s="12"/>
      <c r="O118" s="12"/>
      <c r="P118" s="12"/>
      <c r="Q118" s="12"/>
      <c r="R118" s="12"/>
      <c r="S118" s="12"/>
      <c r="T118" s="12"/>
      <c r="V118" s="12"/>
      <c r="DI118" s="17"/>
      <c r="DJ118" s="18"/>
      <c r="DK118" s="18"/>
      <c r="DL118" s="18"/>
      <c r="DM118" s="18"/>
      <c r="DN118" s="18"/>
      <c r="DO118" s="18"/>
      <c r="DP118" s="18"/>
      <c r="DQ118" s="18"/>
      <c r="DR118" s="18"/>
      <c r="DS118" s="18"/>
      <c r="DT118" s="18"/>
      <c r="DU118" s="18"/>
      <c r="DV118" s="18"/>
      <c r="DW118" s="170"/>
      <c r="DX118" s="170"/>
      <c r="DY118" s="170"/>
      <c r="DZ118" s="18"/>
      <c r="EA118" s="18"/>
    </row>
    <row r="119" spans="11:131" x14ac:dyDescent="0.2">
      <c r="K119" s="12"/>
      <c r="L119" s="12"/>
      <c r="M119" s="12"/>
      <c r="N119" s="12"/>
      <c r="O119" s="12"/>
      <c r="P119" s="12"/>
      <c r="Q119" s="12"/>
      <c r="R119" s="12"/>
      <c r="S119" s="12"/>
      <c r="T119" s="12"/>
      <c r="V119" s="12"/>
      <c r="DI119" s="17"/>
      <c r="DJ119" s="18"/>
      <c r="DK119" s="18"/>
      <c r="DL119" s="18"/>
      <c r="DM119" s="18"/>
      <c r="DN119" s="18"/>
      <c r="DO119" s="18"/>
      <c r="DP119" s="18"/>
      <c r="DQ119" s="18"/>
      <c r="DR119" s="18"/>
      <c r="DS119" s="18"/>
      <c r="DT119" s="18"/>
      <c r="DU119" s="18"/>
      <c r="DV119" s="18"/>
      <c r="DW119" s="170"/>
      <c r="DX119" s="170"/>
      <c r="DY119" s="170"/>
      <c r="DZ119" s="18"/>
      <c r="EA119" s="18"/>
    </row>
    <row r="120" spans="11:131" x14ac:dyDescent="0.2">
      <c r="K120" s="12"/>
      <c r="L120" s="12"/>
      <c r="M120" s="12"/>
      <c r="N120" s="12"/>
      <c r="O120" s="12"/>
      <c r="P120" s="12"/>
      <c r="Q120" s="12"/>
      <c r="R120" s="12"/>
      <c r="S120" s="12"/>
      <c r="T120" s="12"/>
      <c r="V120" s="12"/>
      <c r="DI120" s="17"/>
      <c r="DJ120" s="18"/>
      <c r="DK120" s="18"/>
      <c r="DL120" s="18"/>
      <c r="DM120" s="18"/>
      <c r="DN120" s="18"/>
      <c r="DO120" s="18"/>
      <c r="DP120" s="18"/>
      <c r="DQ120" s="18"/>
      <c r="DR120" s="18"/>
      <c r="DS120" s="18"/>
      <c r="DT120" s="18"/>
      <c r="DU120" s="18"/>
      <c r="DV120" s="18"/>
      <c r="DW120" s="170"/>
      <c r="DX120" s="170"/>
      <c r="DY120" s="170"/>
      <c r="DZ120" s="18"/>
      <c r="EA120" s="18"/>
    </row>
    <row r="121" spans="11:131" x14ac:dyDescent="0.2">
      <c r="K121" s="12"/>
      <c r="L121" s="12"/>
      <c r="M121" s="12"/>
      <c r="N121" s="12"/>
      <c r="O121" s="12"/>
      <c r="P121" s="12"/>
      <c r="Q121" s="12"/>
      <c r="R121" s="12"/>
      <c r="S121" s="12"/>
      <c r="T121" s="12"/>
      <c r="V121" s="12"/>
      <c r="DI121" s="17"/>
      <c r="DJ121" s="18"/>
      <c r="DK121" s="18"/>
      <c r="DL121" s="18"/>
      <c r="DM121" s="18"/>
      <c r="DN121" s="18"/>
      <c r="DO121" s="18"/>
      <c r="DP121" s="18"/>
      <c r="DQ121" s="18"/>
      <c r="DR121" s="18"/>
      <c r="DS121" s="18"/>
      <c r="DT121" s="18"/>
      <c r="DU121" s="18"/>
      <c r="DV121" s="18"/>
      <c r="DW121" s="170"/>
      <c r="DX121" s="170"/>
      <c r="DY121" s="170"/>
      <c r="DZ121" s="18"/>
      <c r="EA121" s="18"/>
    </row>
    <row r="122" spans="11:131" x14ac:dyDescent="0.2">
      <c r="K122" s="12"/>
      <c r="L122" s="12"/>
      <c r="M122" s="12"/>
      <c r="N122" s="12"/>
      <c r="O122" s="12"/>
      <c r="P122" s="12"/>
      <c r="Q122" s="12"/>
      <c r="R122" s="12"/>
      <c r="S122" s="12"/>
      <c r="T122" s="12"/>
      <c r="V122" s="12"/>
      <c r="DI122" s="17"/>
      <c r="DJ122" s="18"/>
      <c r="DK122" s="18"/>
      <c r="DL122" s="18"/>
      <c r="DM122" s="18"/>
      <c r="DN122" s="18"/>
      <c r="DO122" s="18"/>
      <c r="DP122" s="18"/>
      <c r="DQ122" s="18"/>
      <c r="DR122" s="18"/>
      <c r="DS122" s="18"/>
      <c r="DT122" s="18"/>
      <c r="DU122" s="18"/>
      <c r="DV122" s="18"/>
      <c r="DW122" s="170"/>
      <c r="DX122" s="170"/>
      <c r="DY122" s="170"/>
      <c r="DZ122" s="18"/>
      <c r="EA122" s="18"/>
    </row>
    <row r="123" spans="11:131" x14ac:dyDescent="0.2">
      <c r="K123" s="12"/>
      <c r="L123" s="12"/>
      <c r="M123" s="12"/>
      <c r="N123" s="12"/>
      <c r="O123" s="12"/>
      <c r="P123" s="12"/>
      <c r="Q123" s="12"/>
      <c r="R123" s="12"/>
      <c r="S123" s="12"/>
      <c r="T123" s="12"/>
      <c r="V123" s="12"/>
      <c r="DI123" s="17"/>
      <c r="DJ123" s="18"/>
      <c r="DK123" s="18"/>
      <c r="DL123" s="18"/>
      <c r="DM123" s="18"/>
      <c r="DN123" s="18"/>
      <c r="DO123" s="18"/>
      <c r="DP123" s="18"/>
      <c r="DQ123" s="18"/>
      <c r="DR123" s="18"/>
      <c r="DS123" s="18"/>
      <c r="DT123" s="18"/>
      <c r="DU123" s="18"/>
      <c r="DV123" s="18"/>
      <c r="DW123" s="170"/>
      <c r="DX123" s="170"/>
      <c r="DY123" s="170"/>
      <c r="DZ123" s="18"/>
      <c r="EA123" s="18"/>
    </row>
    <row r="124" spans="11:131" x14ac:dyDescent="0.2">
      <c r="K124" s="12"/>
      <c r="L124" s="12"/>
      <c r="M124" s="12"/>
      <c r="N124" s="12"/>
      <c r="O124" s="12"/>
      <c r="P124" s="12"/>
      <c r="Q124" s="12"/>
      <c r="R124" s="12"/>
      <c r="S124" s="12"/>
      <c r="T124" s="12"/>
      <c r="V124" s="12"/>
      <c r="DI124" s="17"/>
      <c r="DJ124" s="18"/>
      <c r="DK124" s="18"/>
      <c r="DL124" s="18"/>
      <c r="DM124" s="18"/>
      <c r="DN124" s="18"/>
      <c r="DO124" s="18"/>
      <c r="DP124" s="18"/>
      <c r="DQ124" s="18"/>
      <c r="DR124" s="18"/>
      <c r="DS124" s="18"/>
      <c r="DT124" s="18"/>
      <c r="DU124" s="18"/>
      <c r="DV124" s="18"/>
      <c r="DW124" s="170"/>
      <c r="DX124" s="170"/>
      <c r="DY124" s="170"/>
      <c r="DZ124" s="18"/>
      <c r="EA124" s="18"/>
    </row>
    <row r="125" spans="11:131" x14ac:dyDescent="0.2">
      <c r="K125" s="12"/>
      <c r="L125" s="12"/>
      <c r="M125" s="12"/>
      <c r="N125" s="12"/>
      <c r="O125" s="12"/>
      <c r="P125" s="12"/>
      <c r="Q125" s="12"/>
      <c r="R125" s="12"/>
      <c r="S125" s="12"/>
      <c r="T125" s="12"/>
      <c r="V125" s="12"/>
      <c r="DI125" s="17"/>
      <c r="DJ125" s="18"/>
      <c r="DK125" s="18"/>
      <c r="DL125" s="18"/>
      <c r="DM125" s="18"/>
      <c r="DN125" s="18"/>
      <c r="DO125" s="18"/>
      <c r="DP125" s="18"/>
      <c r="DQ125" s="18"/>
      <c r="DR125" s="18"/>
      <c r="DS125" s="18"/>
      <c r="DT125" s="18"/>
      <c r="DU125" s="18"/>
      <c r="DV125" s="18"/>
      <c r="DW125" s="170"/>
      <c r="DX125" s="170"/>
      <c r="DY125" s="170"/>
      <c r="DZ125" s="18"/>
      <c r="EA125" s="18"/>
    </row>
    <row r="126" spans="11:131" x14ac:dyDescent="0.2">
      <c r="K126" s="12"/>
      <c r="L126" s="12"/>
      <c r="M126" s="12"/>
      <c r="N126" s="12"/>
      <c r="O126" s="12"/>
      <c r="P126" s="12"/>
      <c r="Q126" s="12"/>
      <c r="R126" s="12"/>
      <c r="S126" s="12"/>
      <c r="T126" s="12"/>
      <c r="V126" s="12"/>
    </row>
    <row r="127" spans="11:131" x14ac:dyDescent="0.2">
      <c r="K127" s="12"/>
      <c r="L127" s="12"/>
      <c r="M127" s="12"/>
      <c r="N127" s="12"/>
      <c r="O127" s="12"/>
      <c r="P127" s="12"/>
      <c r="Q127" s="12"/>
      <c r="R127" s="12"/>
      <c r="S127" s="12"/>
      <c r="T127" s="12"/>
      <c r="V127" s="12"/>
    </row>
    <row r="128" spans="11:131" x14ac:dyDescent="0.2">
      <c r="K128" s="12"/>
      <c r="L128" s="12"/>
      <c r="M128" s="12"/>
      <c r="N128" s="12"/>
      <c r="O128" s="12"/>
      <c r="P128" s="12"/>
      <c r="Q128" s="12"/>
      <c r="R128" s="12"/>
      <c r="S128" s="12"/>
      <c r="T128" s="12"/>
      <c r="V128" s="12"/>
    </row>
    <row r="129" spans="11:22" x14ac:dyDescent="0.2">
      <c r="K129" s="12"/>
      <c r="L129" s="12"/>
      <c r="M129" s="12"/>
      <c r="N129" s="12"/>
      <c r="O129" s="12"/>
      <c r="P129" s="12"/>
      <c r="Q129" s="12"/>
      <c r="R129" s="12"/>
      <c r="S129" s="12"/>
      <c r="T129" s="12"/>
      <c r="V129" s="12"/>
    </row>
    <row r="130" spans="11:22" x14ac:dyDescent="0.2">
      <c r="K130" s="12"/>
      <c r="L130" s="12"/>
      <c r="M130" s="12"/>
      <c r="N130" s="12"/>
      <c r="O130" s="12"/>
      <c r="P130" s="12"/>
      <c r="Q130" s="12"/>
      <c r="R130" s="12"/>
      <c r="S130" s="12"/>
      <c r="T130" s="12"/>
      <c r="V130" s="12"/>
    </row>
    <row r="131" spans="11:22" x14ac:dyDescent="0.2">
      <c r="K131" s="12"/>
      <c r="L131" s="12"/>
      <c r="M131" s="12"/>
      <c r="N131" s="12"/>
      <c r="O131" s="12"/>
      <c r="P131" s="12"/>
      <c r="Q131" s="12"/>
      <c r="R131" s="12"/>
      <c r="S131" s="12"/>
      <c r="T131" s="12"/>
      <c r="V131" s="12"/>
    </row>
    <row r="132" spans="11:22" x14ac:dyDescent="0.2">
      <c r="K132" s="12"/>
      <c r="L132" s="12"/>
      <c r="M132" s="12"/>
      <c r="N132" s="12"/>
      <c r="O132" s="12"/>
      <c r="P132" s="12"/>
      <c r="Q132" s="12"/>
      <c r="R132" s="12"/>
      <c r="S132" s="12"/>
      <c r="T132" s="12"/>
      <c r="V132" s="12"/>
    </row>
    <row r="133" spans="11:22" x14ac:dyDescent="0.2">
      <c r="K133" s="12"/>
      <c r="L133" s="12"/>
      <c r="M133" s="12"/>
      <c r="N133" s="12"/>
      <c r="O133" s="12"/>
      <c r="P133" s="12"/>
      <c r="Q133" s="12"/>
      <c r="R133" s="12"/>
      <c r="S133" s="12"/>
      <c r="T133" s="12"/>
      <c r="V133" s="12"/>
    </row>
    <row r="134" spans="11:22" x14ac:dyDescent="0.2">
      <c r="K134" s="12"/>
      <c r="L134" s="12"/>
      <c r="M134" s="12"/>
      <c r="N134" s="12"/>
      <c r="O134" s="12"/>
      <c r="P134" s="12"/>
      <c r="Q134" s="12"/>
      <c r="R134" s="12"/>
      <c r="S134" s="12"/>
      <c r="T134" s="12"/>
      <c r="V134" s="12"/>
    </row>
    <row r="135" spans="11:22" x14ac:dyDescent="0.2">
      <c r="K135" s="12"/>
      <c r="L135" s="12"/>
      <c r="M135" s="12"/>
      <c r="N135" s="12"/>
      <c r="O135" s="12"/>
      <c r="P135" s="12"/>
      <c r="Q135" s="12"/>
      <c r="R135" s="12"/>
      <c r="S135" s="12"/>
      <c r="T135" s="12"/>
      <c r="V135" s="12"/>
    </row>
    <row r="136" spans="11:22" x14ac:dyDescent="0.2">
      <c r="K136" s="12"/>
      <c r="L136" s="12"/>
      <c r="M136" s="12"/>
      <c r="N136" s="12"/>
      <c r="O136" s="12"/>
      <c r="P136" s="12"/>
      <c r="Q136" s="12"/>
      <c r="R136" s="12"/>
      <c r="S136" s="12"/>
      <c r="T136" s="12"/>
      <c r="V136" s="12"/>
    </row>
    <row r="137" spans="11:22" x14ac:dyDescent="0.2">
      <c r="K137" s="12"/>
      <c r="L137" s="12"/>
      <c r="M137" s="12"/>
      <c r="N137" s="12"/>
      <c r="O137" s="12"/>
      <c r="P137" s="12"/>
      <c r="Q137" s="12"/>
      <c r="R137" s="12"/>
      <c r="S137" s="12"/>
      <c r="T137" s="12"/>
      <c r="V137" s="12"/>
    </row>
    <row r="138" spans="11:22" x14ac:dyDescent="0.2">
      <c r="K138" s="12"/>
      <c r="L138" s="12"/>
      <c r="M138" s="12"/>
      <c r="N138" s="12"/>
      <c r="O138" s="12"/>
      <c r="P138" s="12"/>
      <c r="Q138" s="12"/>
      <c r="R138" s="12"/>
      <c r="S138" s="12"/>
      <c r="T138" s="12"/>
      <c r="V138" s="12"/>
    </row>
    <row r="139" spans="11:22" x14ac:dyDescent="0.2">
      <c r="K139" s="12"/>
      <c r="L139" s="12"/>
      <c r="M139" s="12"/>
      <c r="N139" s="12"/>
      <c r="O139" s="12"/>
      <c r="P139" s="12"/>
      <c r="Q139" s="12"/>
      <c r="R139" s="12"/>
      <c r="S139" s="12"/>
      <c r="T139" s="12"/>
      <c r="V139" s="12"/>
    </row>
    <row r="140" spans="11:22" x14ac:dyDescent="0.2">
      <c r="K140" s="12"/>
      <c r="L140" s="12"/>
      <c r="M140" s="12"/>
      <c r="N140" s="12"/>
      <c r="O140" s="12"/>
      <c r="P140" s="12"/>
      <c r="Q140" s="12"/>
      <c r="R140" s="12"/>
      <c r="S140" s="12"/>
      <c r="T140" s="12"/>
      <c r="V140" s="12"/>
    </row>
    <row r="141" spans="11:22" x14ac:dyDescent="0.2">
      <c r="K141" s="12"/>
      <c r="L141" s="12"/>
      <c r="M141" s="12"/>
      <c r="N141" s="12"/>
      <c r="O141" s="12"/>
      <c r="P141" s="12"/>
      <c r="Q141" s="12"/>
      <c r="R141" s="12"/>
      <c r="S141" s="12"/>
      <c r="T141" s="12"/>
      <c r="V141" s="12"/>
    </row>
    <row r="142" spans="11:22" x14ac:dyDescent="0.2">
      <c r="K142" s="12"/>
      <c r="L142" s="12"/>
      <c r="M142" s="12"/>
      <c r="N142" s="12"/>
      <c r="O142" s="12"/>
      <c r="P142" s="12"/>
      <c r="Q142" s="12"/>
      <c r="R142" s="12"/>
      <c r="S142" s="12"/>
      <c r="T142" s="12"/>
      <c r="V142" s="12"/>
    </row>
    <row r="143" spans="11:22" x14ac:dyDescent="0.2">
      <c r="K143" s="12"/>
      <c r="L143" s="12"/>
      <c r="M143" s="12"/>
      <c r="N143" s="12"/>
      <c r="O143" s="12"/>
      <c r="P143" s="12"/>
      <c r="Q143" s="12"/>
      <c r="R143" s="12"/>
      <c r="S143" s="12"/>
      <c r="T143" s="12"/>
      <c r="V143" s="12"/>
    </row>
  </sheetData>
  <sheetProtection password="E076" sheet="1" objects="1" scenarios="1"/>
  <mergeCells count="77">
    <mergeCell ref="AZ6:BE6"/>
    <mergeCell ref="BF6:BH6"/>
    <mergeCell ref="BI6:BK6"/>
    <mergeCell ref="BI9:BI10"/>
    <mergeCell ref="BJ9:BJ10"/>
    <mergeCell ref="BK9:BK10"/>
    <mergeCell ref="BL9:BL10"/>
    <mergeCell ref="BM9:BM10"/>
    <mergeCell ref="BD9:BD10"/>
    <mergeCell ref="BE9:BE10"/>
    <mergeCell ref="BF9:BF10"/>
    <mergeCell ref="BG9:BG10"/>
    <mergeCell ref="BH9:BH10"/>
    <mergeCell ref="AW9:AW10"/>
    <mergeCell ref="AX9:AX10"/>
    <mergeCell ref="AY9:AY10"/>
    <mergeCell ref="AZ9:AZ10"/>
    <mergeCell ref="BC9:BC10"/>
    <mergeCell ref="V9:V10"/>
    <mergeCell ref="J9:J10"/>
    <mergeCell ref="AT9:AT10"/>
    <mergeCell ref="AU9:AU10"/>
    <mergeCell ref="AV9:AV10"/>
    <mergeCell ref="P9:P10"/>
    <mergeCell ref="T9:T10"/>
    <mergeCell ref="U9:U10"/>
    <mergeCell ref="Q9:Q10"/>
    <mergeCell ref="R9:R10"/>
    <mergeCell ref="S9:S10"/>
    <mergeCell ref="W9:Y9"/>
    <mergeCell ref="Z9:AB9"/>
    <mergeCell ref="AC9:AE9"/>
    <mergeCell ref="AF9:AH9"/>
    <mergeCell ref="AI9:AK9"/>
    <mergeCell ref="I9:I10"/>
    <mergeCell ref="L9:L10"/>
    <mergeCell ref="M9:M10"/>
    <mergeCell ref="N9:N10"/>
    <mergeCell ref="O9:O10"/>
    <mergeCell ref="G9:H9"/>
    <mergeCell ref="A9:A10"/>
    <mergeCell ref="B9:B10"/>
    <mergeCell ref="C9:C10"/>
    <mergeCell ref="D9:D10"/>
    <mergeCell ref="E9:E10"/>
    <mergeCell ref="F9:F10"/>
    <mergeCell ref="DI10:DJ10"/>
    <mergeCell ref="AT6:AV6"/>
    <mergeCell ref="BL6:BO6"/>
    <mergeCell ref="AL9:AN9"/>
    <mergeCell ref="BW9:BY9"/>
    <mergeCell ref="BZ9:CB9"/>
    <mergeCell ref="CJ9:CK9"/>
    <mergeCell ref="AO9:AQ9"/>
    <mergeCell ref="CC9:CE9"/>
    <mergeCell ref="BN9:BP9"/>
    <mergeCell ref="BQ9:BS9"/>
    <mergeCell ref="BT9:BV9"/>
    <mergeCell ref="CF9:CH9"/>
    <mergeCell ref="AW6:AY6"/>
    <mergeCell ref="BP6:BS6"/>
    <mergeCell ref="BT6:BW6"/>
    <mergeCell ref="D1:H1"/>
    <mergeCell ref="A5:J5"/>
    <mergeCell ref="A6:J6"/>
    <mergeCell ref="B3:C3"/>
    <mergeCell ref="F3:G3"/>
    <mergeCell ref="H3:I3"/>
    <mergeCell ref="DD9:DG9"/>
    <mergeCell ref="CZ9:DC9"/>
    <mergeCell ref="CV9:CY9"/>
    <mergeCell ref="CR9:CT9"/>
    <mergeCell ref="BX6:CA6"/>
    <mergeCell ref="CB6:CE6"/>
    <mergeCell ref="CF6:CI6"/>
    <mergeCell ref="CL9:CM9"/>
    <mergeCell ref="CN9:CQ9"/>
  </mergeCells>
  <phoneticPr fontId="0" type="noConversion"/>
  <conditionalFormatting sqref="B11:B110">
    <cfRule type="cellIs" dxfId="39" priority="171" stopIfTrue="1" operator="equal">
      <formula>"ok"</formula>
    </cfRule>
    <cfRule type="cellIs" dxfId="38" priority="172" stopIfTrue="1" operator="equal">
      <formula>"Error"</formula>
    </cfRule>
  </conditionalFormatting>
  <conditionalFormatting sqref="T11:U110 W11:AR110">
    <cfRule type="expression" dxfId="37" priority="196" stopIfTrue="1">
      <formula>BK11="ok"</formula>
    </cfRule>
    <cfRule type="expression" dxfId="36" priority="197" stopIfTrue="1">
      <formula>BK11=""</formula>
    </cfRule>
  </conditionalFormatting>
  <conditionalFormatting sqref="AT11:AW110 BA11:BG110 BK11:BL110 BN11:CI110">
    <cfRule type="cellIs" dxfId="35" priority="157" stopIfTrue="1" operator="equal">
      <formula>"ok"</formula>
    </cfRule>
    <cfRule type="cellIs" dxfId="34" priority="158" stopIfTrue="1" operator="equal">
      <formula>""</formula>
    </cfRule>
  </conditionalFormatting>
  <conditionalFormatting sqref="H3">
    <cfRule type="cellIs" dxfId="33" priority="133" stopIfTrue="1" operator="equal">
      <formula>"Error"</formula>
    </cfRule>
    <cfRule type="cellIs" dxfId="32" priority="135" stopIfTrue="1" operator="equal">
      <formula>"OK"</formula>
    </cfRule>
  </conditionalFormatting>
  <conditionalFormatting sqref="D3">
    <cfRule type="cellIs" dxfId="31" priority="131" stopIfTrue="1" operator="equal">
      <formula>"Error"</formula>
    </cfRule>
    <cfRule type="cellIs" dxfId="30" priority="132" stopIfTrue="1" operator="equal">
      <formula>"OK"</formula>
    </cfRule>
  </conditionalFormatting>
  <conditionalFormatting sqref="C11:F110 L11:P110">
    <cfRule type="expression" dxfId="29" priority="290" stopIfTrue="1">
      <formula>AT11="ok"</formula>
    </cfRule>
    <cfRule type="expression" dxfId="28" priority="291" stopIfTrue="1">
      <formula>AT11=""</formula>
    </cfRule>
  </conditionalFormatting>
  <conditionalFormatting sqref="J11:K110">
    <cfRule type="expression" dxfId="27" priority="43" stopIfTrue="1">
      <formula>AJ11="ok"</formula>
    </cfRule>
    <cfRule type="expression" dxfId="26" priority="44" stopIfTrue="1">
      <formula>AJ11=""</formula>
    </cfRule>
  </conditionalFormatting>
  <conditionalFormatting sqref="AX11:AY110">
    <cfRule type="cellIs" dxfId="25" priority="25" stopIfTrue="1" operator="equal">
      <formula>"ok"</formula>
    </cfRule>
    <cfRule type="cellIs" dxfId="24" priority="26" stopIfTrue="1" operator="equal">
      <formula>""</formula>
    </cfRule>
  </conditionalFormatting>
  <conditionalFormatting sqref="AZ11:AZ110">
    <cfRule type="cellIs" dxfId="23" priority="23" stopIfTrue="1" operator="equal">
      <formula>"ok"</formula>
    </cfRule>
    <cfRule type="cellIs" dxfId="22" priority="24" stopIfTrue="1" operator="equal">
      <formula>""</formula>
    </cfRule>
  </conditionalFormatting>
  <conditionalFormatting sqref="BH11:BH110">
    <cfRule type="cellIs" dxfId="21" priority="21" stopIfTrue="1" operator="equal">
      <formula>"ok"</formula>
    </cfRule>
    <cfRule type="cellIs" dxfId="20" priority="22" stopIfTrue="1" operator="equal">
      <formula>""</formula>
    </cfRule>
  </conditionalFormatting>
  <conditionalFormatting sqref="BI11:BI110">
    <cfRule type="cellIs" dxfId="19" priority="19" stopIfTrue="1" operator="equal">
      <formula>"ok"</formula>
    </cfRule>
    <cfRule type="cellIs" dxfId="18" priority="20" stopIfTrue="1" operator="equal">
      <formula>""</formula>
    </cfRule>
  </conditionalFormatting>
  <conditionalFormatting sqref="BJ11:BJ110">
    <cfRule type="cellIs" dxfId="17" priority="17" stopIfTrue="1" operator="equal">
      <formula>"ok"</formula>
    </cfRule>
    <cfRule type="cellIs" dxfId="16" priority="18" stopIfTrue="1" operator="equal">
      <formula>""</formula>
    </cfRule>
  </conditionalFormatting>
  <conditionalFormatting sqref="BM11:BM110">
    <cfRule type="cellIs" dxfId="15" priority="15" stopIfTrue="1" operator="equal">
      <formula>"ok"</formula>
    </cfRule>
    <cfRule type="cellIs" dxfId="14" priority="16" stopIfTrue="1" operator="equal">
      <formula>""</formula>
    </cfRule>
  </conditionalFormatting>
  <conditionalFormatting sqref="G11:G110">
    <cfRule type="expression" dxfId="13" priority="13" stopIfTrue="1">
      <formula>AX11="ok"</formula>
    </cfRule>
    <cfRule type="expression" dxfId="12" priority="14" stopIfTrue="1">
      <formula>AX11=""</formula>
    </cfRule>
  </conditionalFormatting>
  <conditionalFormatting sqref="H11:H110">
    <cfRule type="expression" dxfId="11" priority="11" stopIfTrue="1">
      <formula>AY11="ok"</formula>
    </cfRule>
    <cfRule type="expression" dxfId="10" priority="12" stopIfTrue="1">
      <formula>AY11=""</formula>
    </cfRule>
  </conditionalFormatting>
  <conditionalFormatting sqref="I11:I110">
    <cfRule type="expression" dxfId="9" priority="9" stopIfTrue="1">
      <formula>AZ11="ok"</formula>
    </cfRule>
    <cfRule type="expression" dxfId="8" priority="10" stopIfTrue="1">
      <formula>AZ11=""</formula>
    </cfRule>
  </conditionalFormatting>
  <conditionalFormatting sqref="Q11:Q110">
    <cfRule type="expression" dxfId="7" priority="7" stopIfTrue="1">
      <formula>BH11="ok"</formula>
    </cfRule>
    <cfRule type="expression" dxfId="6" priority="8" stopIfTrue="1">
      <formula>BH11=""</formula>
    </cfRule>
  </conditionalFormatting>
  <conditionalFormatting sqref="R11:R110">
    <cfRule type="expression" dxfId="5" priority="5" stopIfTrue="1">
      <formula>BI11="ok"</formula>
    </cfRule>
    <cfRule type="expression" dxfId="4" priority="6" stopIfTrue="1">
      <formula>BI11=""</formula>
    </cfRule>
  </conditionalFormatting>
  <conditionalFormatting sqref="S11:S110">
    <cfRule type="expression" dxfId="3" priority="3" stopIfTrue="1">
      <formula>BJ11="ok"</formula>
    </cfRule>
    <cfRule type="expression" dxfId="2" priority="4" stopIfTrue="1">
      <formula>BJ11=""</formula>
    </cfRule>
  </conditionalFormatting>
  <conditionalFormatting sqref="V11:V110">
    <cfRule type="expression" dxfId="1" priority="1" stopIfTrue="1">
      <formula>BM11="ok"</formula>
    </cfRule>
    <cfRule type="expression" dxfId="0" priority="2" stopIfTrue="1">
      <formula>BM11=""</formula>
    </cfRule>
  </conditionalFormatting>
  <dataValidations xWindow="426" yWindow="420" count="8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B11:B110 K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L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qref="AR10"/>
    <dataValidation allowBlank="1" showInputMessage="1" promptTitle="Chilled or Frozen Volume-Comp 1" prompt="If applicable, enter the Chilled or Frozen Volume in cubic feet in the cells below. This should be a decimal number greater than zero._x000a__x000a_This applies to product classes 1 through 5, 17 through 20, 34, 35, 42 and 43. If not applicable, leave the cell blank." sqref="Y10"/>
    <dataValidation allowBlank="1" showInputMessage="1" promptTitle="Number of Compartments" prompt="Enter the total Number of Compartments in the model in the cells below.  This should be an integer between 2 and 7._x000a__x000a_If the basic model has more than 7 seperate compartments, please email Ashley.Armstrong@ee.doe.gov." sqref="T9"/>
    <dataValidation allowBlank="1" showInputMessage="1" promptTitle="Calculated Daily Energy Consumpt" prompt="Enter the Calculated Daily Energy Consumption in kWh/day for all of the compartments combined in the cells below.  This should be a decimal number greater than zero." sqref="U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
    <dataValidation allowBlank="1" showErrorMessage="1" sqref="J3"/>
    <dataValidation allowBlank="1" showInputMessage="1" promptTitle="Product Class - Compartment 1" prompt="Enter the Product Class of Compartment 1 in the cells below.  This should be an integer between 1 and 44._x000a__x000a_See the Product Description worksheet for details on product classes._x000a__x000a__x000a_" sqref="W10"/>
    <dataValidation allowBlank="1" showInputMessage="1" promptTitle="Product Class - Compartment 2" prompt="Enter the Product Class of Compartment 2 in the cells below.  This should be an integer between 1 and 44._x000a__x000a_See the Product Description worksheet for details on product classes._x000a__x000a__x000a_" sqref="Z10"/>
    <dataValidation allowBlank="1" showInputMessage="1" promptTitle="Product Class - Compartment 3" prompt="If applicable, enter the Product Class of Compartment 3 in the cells below.  This should be an integer between 1 and 44._x000a__x000a_See the Product Description worksheet for details on product classes._x000a__x000a__x000a_" sqref="AC10"/>
    <dataValidation allowBlank="1" showInputMessage="1" promptTitle="Product Class - Compartment 7" prompt="If applicable, enter the Product Class of Compartment 7 in the cells below.  This should be an integer between 1 and 44._x000a__x000a_See the Product Description worksheet for details on product classes._x000a__x000a__x000a_" sqref="AO10"/>
    <dataValidation allowBlank="1" showInputMessage="1" promptTitle="Product Class - Compartment 6" prompt="If applicable, enter the Product Class of Compartment 6 in the cells below.  This should be an integer between 1 and 44._x000a__x000a_See the Product Description worksheet for details on product classes._x000a__x000a__x000a_" sqref="AL10"/>
    <dataValidation allowBlank="1" showInputMessage="1" promptTitle="Product Class - Compartment 5" prompt="If applicable, enter the Product Class of Compartment 5 in the cells below.  This should be an integer between 1 and 44._x000a__x000a_See the Product Description worksheet for details on product classes._x000a__x000a__x000a_" sqref="AI10"/>
    <dataValidation allowBlank="1" showInputMessage="1" promptTitle="Product Class - Compartment 4" prompt="If applicable, enter the Product Class of Compartment 4 in the cells below.  This should be an integer between 1 and 44._x000a__x000a_See the Product Description worksheet for details on product classes._x000a__x000a__x000a_" sqref="AF10"/>
    <dataValidation allowBlank="1" showInputMessage="1" promptTitle="Total Display Area - Comp 1" prompt="If applicable, enter the Total Display Area in square feet in the cells below. This should be a decimal number greater than zero._x000a__x000a_This applies to product classes 6 through 16, 21 through 33, 36 through 41, and 44. If not applicable, leave the cell blank." sqref="X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L11:L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IF($DJ$13=3,IF(ISNUMBER(D11),IF(D11=INT(D11),IF(D11&gt;0,IF(D11&lt;=$DJ$14,TRUE,FALSE))),FALSE),FALSE)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type="decimal" operator="greaterThan" allowBlank="1" showErrorMessage="1" errorTitle="Calculated Daily Energy Consumpt" error="The Calculated Daily Energy Consumption (MDEC) in kWh/day should be a decimal number greater than zero._x000a__x000a_Click &quot;Retry&quot; to reenter the Calculated Daily Energy Consumption._x000a__x000a_" sqref="U11:U110">
      <formula1>0</formula1>
    </dataValidation>
    <dataValidation type="custom" allowBlank="1" showErrorMessage="1" errorTitle="Number of Compartments" error="The Number of Compartments should be an integer between 2 and 7._x000a__x000a_If the basic model has more than 7 seperate compartments, please email Ashley.Armstrong@ee.doe.gov._x000a__x000a_Click 'Retry&quot; to reenter the Number of Compartments." sqref="T11:T110">
      <formula1>IF(T11=INT(T11),IF(T11&gt;1,IF(T11&lt;=7,TRUE,FALSE),FALSE))</formula1>
    </dataValidation>
    <dataValidation operator="greaterThan" allowBlank="1" sqref="AR11:AR110"/>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allowBlank="1" showInputMessage="1" promptTitle="Testing Instructions Filename" prompt="Enter the name of the PDF file containing the supplemental testing instructions._x000a__x000a_The first 7 characters of the filename must be in the form of &quot;DOExxxx&quot; where &quot;xxxx&quot; is a four-digit numerical code assigned to the manufacturer_x000a__x000a_" sqref="V9:V10"/>
    <dataValidation allowBlank="1" showInputMessage="1" promptTitle="Product Class" prompt="Enter an integer between 1 and 44 in the cells below._x000a__x000a_See the Product Description worksheet for details on product classes._x000a__x000a__x000a_" sqref="J9:J1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dataValidation allowBlank="1" showInputMessage="1" promptTitle="Total Display Area - Comp 2" prompt="If applicable, enter the Total Display Area in square feet in the cells below. This should be a decimal number greater than zero._x000a__x000a_This applies to product classes 6 through 16, 21 through 33, 36 through 41, and 44. If not applicable, leave the cell blank." sqref="AA10"/>
    <dataValidation allowBlank="1" showInputMessage="1" promptTitle="Chilled or Frozen Volume-Comp 2" prompt="If applicable, enter the Chilled or Frozen Volume in cubic feet in the cells below. This should be a decimal number greater than zero._x000a__x000a_This applies to product classes 1 through 5, 17 through 20, 34, 35, 42 and 43. If not applicable, leave the cell blank." sqref="AB10"/>
    <dataValidation allowBlank="1" showInputMessage="1" promptTitle="Total Display Area - Comp 3" prompt="If applicable, enter the Total Display Area in square feet in the cells below. This should be a decimal number greater than zero._x000a__x000a_This applies to product classes 6 through 16, 21 through 33, 36 through 41, and 44. If not applicable, leave the cell blank." sqref="AD10"/>
    <dataValidation allowBlank="1" showInputMessage="1" promptTitle="Chilled or Frozen Volume-Comp 3" prompt="If applicable, enter the Chilled or Frozen Volume in cubic feet in the cells below. This should be a decimal number greater than zero._x000a__x000a_This applies to product classes 1 through 5, 17 through 20, 34, 35, 42 and 43. If not applicable, leave the cell blank." sqref="AE10"/>
    <dataValidation allowBlank="1" showInputMessage="1" promptTitle="Total Display Area - Comp 4" prompt="If applicable, enter the Total Display Area in square feet in the cells below. This should be a decimal number greater than zero._x000a__x000a_This applies to product classes 6 through 16, 21 through 33, 36 through 41, and 44. If not applicable, leave the cell blank." sqref="AG10"/>
    <dataValidation allowBlank="1" showInputMessage="1" promptTitle="Chilled or Frozen Volume-Comp 4" prompt="If applicable, enter the Chilled or Frozen Volume in cubic feet in the cells below. This should be a decimal number greater than zero._x000a__x000a_This applies to product classes 1 through 5, 17 through 20, 34, 35, 42 and 43. If not applicable, leave the cell blank." sqref="AH10"/>
    <dataValidation allowBlank="1" showInputMessage="1" promptTitle="Total Display Area - Comp 5" prompt="If applicable, enter the Total Display Area in square feet in the cells below. This should be a decimal number greater than zero._x000a__x000a_This applies to product classes 6 through 16, 21 through 33, 36 through 41, and 44. If not applicable, leave the cell blank." sqref="AJ10"/>
    <dataValidation allowBlank="1" showInputMessage="1" promptTitle="Chilled or Frozen Volume-Comp 5" prompt="If applicable, enter the Chilled or Frozen Volume in cubic feet in the cells below. This should be a decimal number greater than zero._x000a__x000a_This applies to product classes 1 through 5, 17 through 20, 34, 35, 42 and 43. If not applicable, leave the cell blank." sqref="AK10"/>
    <dataValidation allowBlank="1" showInputMessage="1" promptTitle="Total Display Area - Comp 6" prompt="If applicable, enter the Total Display Area in square feet in the cells below. This should be a decimal number greater than zero._x000a__x000a_This applies to product classes 6 through 16, 21 through 33, 36 through 41, and 44. If not applicable, leave the cell blank." sqref="AM10"/>
    <dataValidation allowBlank="1" showInputMessage="1" promptTitle="Chilled or Frozen Volume-Comp 6" prompt="If applicable, enter the Chilled or Frozen Volume in cubic feet in the cells below. This should be a decimal number greater than zero._x000a__x000a_This applies to product classes 1 through 5, 17 through 20, 34, 35, 42 and 43. If not applicable, leave the cell blank." sqref="AN10"/>
    <dataValidation allowBlank="1" showInputMessage="1" promptTitle="Total Display Area - Comp 7" prompt="If applicable, enter the Total Display Area in square feet in the cells below. This should be a decimal number greater than zero._x000a__x000a_This applies to product classes 6 through 16, 21 through 33, 36 through 41, and 44. If not applicable, leave the cell blank." sqref="AP10"/>
    <dataValidation allowBlank="1" showInputMessage="1" promptTitle="Chilled or Frozen Volume-Comp 7" prompt="If applicable, enter the Chilled or Frozen Volume in cubic feet in the cells below. This should be a decimal number greater than zero._x000a__x000a_This applies to product classes 1 through 5, 17 through 20, 34, 35, 42 and 43. If not applicable, leave the cell blank." sqref="AQ10"/>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K110">
      <formula1>IF(OR(I11="n",I11="c",I11="e",I11="d",I11="f",I11="ETO"),TRUE,FALSE)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formula1>IF(ISBLANK(Q11)=TRUE,FALSE,IF(OR(Q11="yes",Q11="y"),IF(S11="yes",TRUE,IF(S11="y",TRUE,IF(S11="no",TRUE,IF(S11="n",TRUE,FALSE)))),FALSE))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formula1>IF(RIGHT(V11,4)=".pdf",IF(LEFT(V11,3)="DOE",IF(ISNUMBER(VALUE(MID(V11,4,4))),TRUE,FALSE),FALSE),FALSE)</formula1>
    </dataValidation>
    <dataValidation type="custom" allowBlank="1" showErrorMessage="1" errorTitle="Product Class - Compartment 1" error="The entry for the Product Class for Compartment 1 should be an integer between 1 and 44._x000a__x000a_See the Product Description worksheet for details on product classes._x000a__x000a_Click &quot;Retry&quot; to re-enter the Product Class._x000a__x000a_" sqref="W11:W110">
      <formula1>IF(W11=INT(W11),IF(W11&gt;0,IF(W11&lt;=$DJ$12,TRUE,FALSE)))</formula1>
    </dataValidation>
    <dataValidation type="custom" allowBlank="1" showErrorMessage="1" errorTitle="Product Class - Compartment 2" error="The entry for the Product Class for Compartment 2 should be an integer between 1 and 44._x000a__x000a_See the Product Description worksheet for details on product classes._x000a__x000a_Click &quot;Retry&quot; to re-enter the Product Class._x000a__x000a_" sqref="Z11:Z110">
      <formula1>IF(Z11=INT(Z11),IF(Z11&gt;0,IF(Z11&lt;=$DJ$12,TRUE,FALSE)))</formula1>
    </dataValidation>
    <dataValidation type="custom" showErrorMessage="1" errorTitle="Product Class - Compartment 3" error="Please be sure that the Number of Compartments is at least 3._x000a__x000a_If applicable, the entry for the Product Class for Compartment 3 should be an integer between 1 and 44._x000a__x000a_See the Product Description worksheet for details._x000a__x000a_" sqref="AC11:AC110">
      <formula1>IF($T11&lt;3,FALSE,IF(AC11=INT(AC11),IF(AC11&gt;0,IF(AC11&lt;=$DJ$12,TRUE,FALSE))))</formula1>
    </dataValidation>
    <dataValidation type="custom" showErrorMessage="1" errorTitle="Product Class - Compartment 4" error="Please be sure that the Number of Compartments is at least 4._x000a__x000a_If applicable, the entry for the Product Class for Compartment 4 should be an integer between 1 and 44._x000a__x000a_See the Product Description worksheet for details._x000a__x000a_" sqref="AF11:AF110">
      <formula1>IF($T11&lt;4,FALSE,IF(AF11=INT(AF11),IF(AF11&gt;0,IF(AF11&lt;=$DJ$12,TRUE,FALSE))))</formula1>
    </dataValidation>
    <dataValidation type="custom" showErrorMessage="1" errorTitle="Product Class - Compartment 5" error="Please be sure that the Number of Compartments is at least 5._x000a__x000a_If applicable, the entry for the Product Class for Compartment 5 should be an integer between 1 and 44._x000a__x000a_See the Product Description worksheet for details._x000a__x000a_" sqref="AI11:AI110">
      <formula1>IF($T11&lt;5,FALSE,IF(AI11=INT(AI11),IF(AI11&gt;0,IF(AI11&lt;=$DJ$12,TRUE,FALSE))))</formula1>
    </dataValidation>
    <dataValidation type="custom" showErrorMessage="1" errorTitle="Product Class - Compartment 6" error="Please be sure that the Number of Compartments is at least 6._x000a__x000a_If applicable, the entry for the Product Class for Compartment 6 should be an integer between 1 and 44._x000a__x000a_See the Product Description worksheet for details._x000a__x000a_" sqref="AL11:AL110">
      <formula1>IF($T11&lt;6,FALSE,IF(AL11=INT(AL11),IF(AL11&gt;0,IF(AL11&lt;=$DJ$12,TRUE,FALSE))))</formula1>
    </dataValidation>
    <dataValidation type="custom" showErrorMessage="1" errorTitle="Product Class - Compartment 7" error="Please be sure that the Number of Compartments is at least 7._x000a__x000a_If applicable, the entry for the Product Class for Compartment 7 should be an integer between 1 and 44._x000a__x000a_See the Product Description worksheet for details._x000a__x000a_" sqref="AO11:AO110">
      <formula1>IF($T11&lt;7,FALSE,IF(AO11=INT(AO11),IF(AO11&gt;0,IF(AO11&lt;=$DJ$12,TRUE,FALSE))))</formula1>
    </dataValidation>
    <dataValidation type="custom" operator="greaterThan" showErrorMessage="1" errorTitle="Total Display Area - Comp 1" error="For Compartment 1, for product classes 6 through 16, 21 through 33, 36 through 41, and 44, this should be a decimal greater than zero. For other product classes, the cell should be blank._x000a__x000a__x000a_" sqref="X11:X110">
      <formula1>IF(OR(W11=0,AND(W11&gt;=1,W11&lt;=5),AND(W11&gt;=17,W11&lt;=20),W11=34,W11=35,W11=42,W11=43),IF(ISBLANK(X11)=TRUE,TRUE,FALSE),IF(AND(ISNUMBER(X11),X11&gt;0),TRUE,FALSE))</formula1>
    </dataValidation>
    <dataValidation type="custom" operator="greaterThan" showErrorMessage="1" errorTitle="Total Display Area - Comp 2" error="For Compartment 2, for product classes 6 through 16, 21 through 33, 36 through 41, and 44, this should be a decimal greater than zero. For other product classes, the cell should be blank._x000a__x000a__x000a_" sqref="AA11:AA110">
      <formula1>IF(OR(Z11=0,AND(Z11&gt;=1,Z11&lt;=5),AND(Z11&gt;=17,Z11&lt;=20),Z11=34,Z11=35,Z11=42,Z11=43),IF(ISBLANK(AA11)=TRUE,TRUE,FALSE),IF(AND(ISNUMBER(AA11),AA11&gt;0),TRUE,FALSE))</formula1>
    </dataValidation>
    <dataValidation type="custom" operator="greaterThan" showErrorMessage="1" errorTitle="Total Display Area - Comp 3" error="Please be sure that the number of compartments is at least 3._x000a__x000a_For Compartment 3, for product classes 6 to 16, 21 to 33, 36 to 41, and 44, this should be a decimal &gt; 0. For other product classes, the cell should be blank._x000a__x000a__x000a_" sqref="AD11:AD110">
      <formula1>IF($T11&lt;3,FALSE,IF(OR(AC11=0,AND(AC11&gt;=1,AC11&lt;=5),AND(AC11&gt;=17,AC11&lt;=20),AC11=34,AC11=35,AC11=42,AC11=43),IF(ISBLANK(AD11)=TRUE,TRUE,FALSE),IF(AND(ISNUMBER(AD11),AD11&gt;0),TRUE,FALSE)))</formula1>
    </dataValidation>
    <dataValidation type="custom" operator="greaterThan" showErrorMessage="1" errorTitle="Total Display Area - Comp 4" error="Please be sure that the number of compartments is at least 4._x000a__x000a_For Compartment 4, for product classes 6 to 16, 21 to 33, 36 to 41, and 44, this should be a decimal &gt; 0. For other product classes, the cell should be blank._x000a__x000a__x000a_" sqref="AG11:AG110">
      <formula1>IF($T11&lt;4,FALSE,IF(OR(AF11=0,AND(AF11&gt;=1,AF11&lt;=5),AND(AF11&gt;=17,AF11&lt;=20),AF11=34,AF11=35,AF11=42,AF11=43),IF(ISBLANK(AG11)=TRUE,TRUE,FALSE),IF(AND(ISNUMBER(AG11),AG11&gt;0),TRUE,FALSE)))</formula1>
    </dataValidation>
    <dataValidation type="custom" operator="greaterThan" showErrorMessage="1" errorTitle="Total Display Area - Comp 5" error="Please be sure that the number of compartments is at least 5._x000a__x000a_For Compartment 5, for product classes 6 to 16, 21 to 33, 36 to 41, and 44, this should be a decimal &gt; 0. For other product classes, the cell should be blank._x000a__x000a__x000a_" sqref="AJ11:AJ110">
      <formula1>IF($T11&lt;5,FALSE,IF(OR(AI11=0,AND(AI11&gt;=1,AI11&lt;=5),AND(AI11&gt;=17,AI11&lt;=20),AI11=34,AI11=35,AI11=42,AI11=43),IF(ISBLANK(AJ11)=TRUE,TRUE,FALSE),IF(AND(ISNUMBER(AJ11),AJ11&gt;0),TRUE,FALSE)))</formula1>
    </dataValidation>
    <dataValidation type="custom" operator="greaterThan" showErrorMessage="1" errorTitle="Total Display Area - Comp 6" error="Please be sure that the number of compartments is at least 6._x000a__x000a_For Compartment 6, for product classes 6 to 16, 21 to 33, 36 to 41, and 44, this should be a decimal &gt; 0. For other product classes, the cell should be blank._x000a__x000a__x000a_" sqref="AM11:AM110">
      <formula1>IF($T11&lt;6,FALSE,IF(OR(AL11=0,AND(AL11&gt;=1,AL11&lt;=5),AND(AL11&gt;=17,AL11&lt;=20),AL11=34,AL11=35,AL11=42,AL11=43),IF(ISBLANK(AM11)=TRUE,TRUE,FALSE),IF(AND(ISNUMBER(AM11),AM11&gt;0),TRUE,FALSE)))</formula1>
    </dataValidation>
    <dataValidation type="custom" operator="greaterThan" showErrorMessage="1" errorTitle="Total Display Area - Comp 7" error="Please be sure that the number of compartments is at least 7._x000a__x000a_For Compartment 7, for product classes 6 to 16, 21 to 33, 36 to 41, and 44, this should be a decimal &gt; 0. For other product classes, the cell should be blank._x000a__x000a__x000a_" sqref="AP11:AP110">
      <formula1>IF($T11&lt;7,FALSE,IF(OR(AO11=0,AND(AO11&gt;=1,AO11&lt;=5),AND(AO11&gt;=17,AO11&lt;=20),AO11=34,AO11=35,AO11=42,AO11=43),IF(ISBLANK(AP11)=TRUE,TRUE,FALSE),IF(AND(ISNUMBER(AP11),AP11&gt;0),TRUE,FALSE)))</formula1>
    </dataValidation>
    <dataValidation type="custom" operator="greaterThan" showErrorMessage="1" errorTitle="Chilled Volume - Comp 1" error="For Compartment 1, for product classes 1 through 5, 17 through 20, 34, 35, 42, and 43, this should be a decimal greater than zero. For other product classes, the cell should be blank._x000a__x000a__x000a_" sqref="Y11:Y110">
      <formula1>IF(OR(W11=0,AND(W11&gt;=6,W11&lt;=16),AND(W11&gt;=21,W11&lt;=33),AND(W11&gt;=36,W11&lt;=41),W11=44),IF(ISBLANK(Y11)=TRUE,TRUE,FALSE),IF(AND(ISNUMBER(Y11),Y11&gt;0),TRUE,FALSE))</formula1>
    </dataValidation>
    <dataValidation type="custom" operator="greaterThan" showErrorMessage="1" errorTitle="Chilled Volume - Comp 2" error="For Compartment 2, for product classes 1 through 5, 17 through 20, 34, 35, 42, and 43, this should be a decimal greater than zero. For other product classes, the cell should be blank._x000a__x000a__x000a_" sqref="AB11:AB110">
      <formula1>IF(OR(Z11=0,AND(Z11&gt;=6,Z11&lt;=16),AND(Z11&gt;=21,Z11&lt;=33),AND(Z11&gt;=36,Z11&lt;=41),Z11=44),IF(ISBLANK(AB11)=TRUE,TRUE,FALSE),IF(AND(ISNUMBER(AB11),AB11&gt;0),TRUE,FALSE))</formula1>
    </dataValidation>
    <dataValidation type="custom" operator="greaterThan" showErrorMessage="1" errorTitle="Chilled Volume - Comp 3" error="Please be sure that the number of compartments is at least 3._x000a__x000a_For Compartment 3, for product classes 1 to 5, 17 to 20, 34, 35, 42, and 43, this should be a decimal &gt; 0. For other product classes, the cell should be blank._x000a__x000a__x000a_" sqref="AE11:AE110">
      <formula1>IF($T11&lt;3,FALSE,IF(OR(AC11=0,AND(AC11&gt;=6,AC11&lt;=16),AND(AC11&gt;=21,AC11&lt;=33),AND(AC11&gt;=36,AC11&lt;=41),AC11=44),IF(ISBLANK(AE11)=TRUE,TRUE,FALSE),IF(AND(ISNUMBER(AE11),AE11&gt;0),TRUE,FALSE)))</formula1>
    </dataValidation>
    <dataValidation type="custom" operator="greaterThan" showErrorMessage="1" errorTitle="Chilled Volume - Comp 4" error="Please be sure that the number of compartments is at least 4._x000a__x000a_For Compartment 4, for product classes 1 to 5, 17 to 20, 34, 35, 42, and 43, this should be a decimal &gt; 0. For other product classes, the cell should be blank._x000a__x000a__x000a_" sqref="AH11:AH110">
      <formula1>IF($T11&lt;4,FALSE,IF(OR(AF11=0,AND(AF11&gt;=6,AF11&lt;=16),AND(AF11&gt;=21,AF11&lt;=33),AND(AF11&gt;=36,AF11&lt;=41),AF11=44),IF(ISBLANK(AH11)=TRUE,TRUE,FALSE),IF(AND(ISNUMBER(AH11),AH11&gt;0),TRUE,FALSE)))</formula1>
    </dataValidation>
    <dataValidation type="custom" operator="greaterThan" showErrorMessage="1" errorTitle="Chilled Volume - Comp 5" error="Please be sure that the number of compartments is at least 5._x000a__x000a_For Compartment , for product classes 1 to 5, 17 to 20, 34, 35, 42, and 43, this should be a decimal &gt; 0. For other product classes, the cell should be blank._x000a__x000a__x000a_" sqref="AK11:AK110">
      <formula1>IF($T11&lt;5,FALSE,IF(OR(AI11=0,AND(AI11&gt;=6,AI11&lt;=16),AND(AI11&gt;=21,AI11&lt;=33),AND(AI11&gt;=36,AI11&lt;=41),AI11=44),IF(ISBLANK(AK11)=TRUE,TRUE,FALSE),IF(AND(ISNUMBER(AK11),AK11&gt;0),TRUE,FALSE)))</formula1>
    </dataValidation>
    <dataValidation type="custom" operator="greaterThan" showErrorMessage="1" errorTitle="Chilled Volume - Comp 6" error="Please be sure that the number of compartments is at least 6._x000a__x000a_For Compartment 6, for product classes 1 to 5, 17 to 20, 34, 35, 42, and 43, this should be a decimal &gt; 0. For other product classes, the cell should be blank._x000a__x000a__x000a_" sqref="AN11:AN110">
      <formula1>IF($T11&lt;6,FALSE,IF(OR(AL11=0,AND(AL11&gt;=6,AL11&lt;=16),AND(AL11&gt;=21,AL11&lt;=33),AND(AL11&gt;=36,AL11&lt;=41),AL11=44),IF(ISBLANK(AN11)=TRUE,TRUE,FALSE),IF(AND(ISNUMBER(AN11),AN11&gt;0),TRUE,FALSE)))</formula1>
    </dataValidation>
    <dataValidation type="custom" operator="greaterThan" showErrorMessage="1" errorTitle="Chilled Volume - Comp 7" error="Please be sure that the number of compartments is at least 7._x000a__x000a_For Compartment 7, for product classes 1 to 5, 17 to 20, 34, 35, 42, and 43, this should be a decimal &gt; 0. For other product classes, the cell should be blank._x000a__x000a__x000a_" sqref="AQ11:AQ110">
      <formula1>IF($T11&lt;7,FALSE,IF(OR(AO11=0,AND(AO11&gt;=6,AO11&lt;=16),AND(AO11&gt;=21,AO11&lt;=33),AND(AO11&gt;=36,AO11&lt;=41),AO11=44),IF(ISBLANK(AQ11)=TRUE,TRUE,FALSE),IF(AND(ISNUMBER(AQ11),AQ11&gt;0),TRUE,FALSE)))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9.140625" style="21"/>
    <col min="2" max="2" width="75.85546875" style="21" customWidth="1"/>
    <col min="3" max="3" width="18.5703125" style="21" customWidth="1"/>
    <col min="4" max="4" width="32.42578125" style="21" customWidth="1"/>
    <col min="5" max="6" width="12.42578125" style="196" customWidth="1"/>
    <col min="7" max="16384" width="9.140625" style="21"/>
  </cols>
  <sheetData>
    <row r="1" spans="1:6" x14ac:dyDescent="0.2">
      <c r="A1" s="20" t="s">
        <v>7</v>
      </c>
    </row>
    <row r="3" spans="1:6" s="23" customFormat="1" ht="45" x14ac:dyDescent="0.2">
      <c r="A3" s="191" t="s">
        <v>3</v>
      </c>
      <c r="B3" s="192" t="s">
        <v>118</v>
      </c>
      <c r="C3" s="192" t="s">
        <v>119</v>
      </c>
      <c r="D3" s="192" t="s">
        <v>120</v>
      </c>
      <c r="E3" s="197" t="s">
        <v>121</v>
      </c>
      <c r="F3" s="197" t="s">
        <v>122</v>
      </c>
    </row>
    <row r="4" spans="1:6" ht="15" customHeight="1" x14ac:dyDescent="0.2">
      <c r="A4" s="193">
        <v>1</v>
      </c>
      <c r="B4" s="194" t="s">
        <v>123</v>
      </c>
      <c r="C4" s="194" t="s">
        <v>124</v>
      </c>
      <c r="D4" s="194" t="s">
        <v>126</v>
      </c>
      <c r="E4" s="198" t="s">
        <v>125</v>
      </c>
      <c r="F4" s="199" t="s">
        <v>126</v>
      </c>
    </row>
    <row r="5" spans="1:6" ht="15" customHeight="1" x14ac:dyDescent="0.2">
      <c r="A5" s="193">
        <v>2</v>
      </c>
      <c r="B5" s="194" t="s">
        <v>127</v>
      </c>
      <c r="C5" s="194" t="s">
        <v>124</v>
      </c>
      <c r="D5" s="194" t="s">
        <v>126</v>
      </c>
      <c r="E5" s="198" t="s">
        <v>125</v>
      </c>
      <c r="F5" s="199" t="s">
        <v>126</v>
      </c>
    </row>
    <row r="6" spans="1:6" ht="15" customHeight="1" x14ac:dyDescent="0.2">
      <c r="A6" s="193">
        <v>3</v>
      </c>
      <c r="B6" s="194" t="s">
        <v>167</v>
      </c>
      <c r="C6" s="194" t="s">
        <v>124</v>
      </c>
      <c r="D6" s="194" t="s">
        <v>126</v>
      </c>
      <c r="E6" s="198" t="s">
        <v>125</v>
      </c>
      <c r="F6" s="199" t="s">
        <v>126</v>
      </c>
    </row>
    <row r="7" spans="1:6" ht="15" customHeight="1" x14ac:dyDescent="0.2">
      <c r="A7" s="193">
        <v>4</v>
      </c>
      <c r="B7" s="194" t="s">
        <v>168</v>
      </c>
      <c r="C7" s="194" t="s">
        <v>124</v>
      </c>
      <c r="D7" s="194" t="s">
        <v>126</v>
      </c>
      <c r="E7" s="198" t="s">
        <v>128</v>
      </c>
      <c r="F7" s="199" t="s">
        <v>126</v>
      </c>
    </row>
    <row r="8" spans="1:6" ht="15" customHeight="1" x14ac:dyDescent="0.2">
      <c r="A8" s="193">
        <v>5</v>
      </c>
      <c r="B8" s="194" t="s">
        <v>129</v>
      </c>
      <c r="C8" s="194" t="s">
        <v>124</v>
      </c>
      <c r="D8" s="194" t="s">
        <v>126</v>
      </c>
      <c r="E8" s="198" t="s">
        <v>128</v>
      </c>
      <c r="F8" s="199" t="s">
        <v>126</v>
      </c>
    </row>
    <row r="9" spans="1:6" ht="15" customHeight="1" x14ac:dyDescent="0.2">
      <c r="A9" s="193">
        <v>6</v>
      </c>
      <c r="B9" s="210" t="s">
        <v>170</v>
      </c>
      <c r="C9" s="210" t="s">
        <v>124</v>
      </c>
      <c r="D9" s="210" t="s">
        <v>140</v>
      </c>
      <c r="E9" s="211" t="s">
        <v>125</v>
      </c>
      <c r="F9" s="211" t="s">
        <v>171</v>
      </c>
    </row>
    <row r="10" spans="1:6" ht="15" customHeight="1" x14ac:dyDescent="0.2">
      <c r="A10" s="193">
        <v>7</v>
      </c>
      <c r="B10" s="195" t="s">
        <v>130</v>
      </c>
      <c r="C10" s="195" t="s">
        <v>131</v>
      </c>
      <c r="D10" s="195" t="s">
        <v>132</v>
      </c>
      <c r="E10" s="198" t="s">
        <v>125</v>
      </c>
      <c r="F10" s="200" t="s">
        <v>133</v>
      </c>
    </row>
    <row r="11" spans="1:6" ht="15" customHeight="1" x14ac:dyDescent="0.2">
      <c r="A11" s="193">
        <v>8</v>
      </c>
      <c r="B11" s="195" t="s">
        <v>130</v>
      </c>
      <c r="C11" s="195" t="s">
        <v>131</v>
      </c>
      <c r="D11" s="195" t="s">
        <v>132</v>
      </c>
      <c r="E11" s="198" t="s">
        <v>128</v>
      </c>
      <c r="F11" s="198" t="s">
        <v>134</v>
      </c>
    </row>
    <row r="12" spans="1:6" ht="15" customHeight="1" x14ac:dyDescent="0.2">
      <c r="A12" s="193">
        <v>9</v>
      </c>
      <c r="B12" s="195" t="s">
        <v>130</v>
      </c>
      <c r="C12" s="195" t="s">
        <v>131</v>
      </c>
      <c r="D12" s="195" t="s">
        <v>135</v>
      </c>
      <c r="E12" s="198" t="s">
        <v>125</v>
      </c>
      <c r="F12" s="200" t="s">
        <v>133</v>
      </c>
    </row>
    <row r="13" spans="1:6" ht="15" customHeight="1" x14ac:dyDescent="0.2">
      <c r="A13" s="193">
        <v>10</v>
      </c>
      <c r="B13" s="195" t="s">
        <v>130</v>
      </c>
      <c r="C13" s="195" t="s">
        <v>131</v>
      </c>
      <c r="D13" s="195" t="s">
        <v>135</v>
      </c>
      <c r="E13" s="198" t="s">
        <v>128</v>
      </c>
      <c r="F13" s="198" t="s">
        <v>134</v>
      </c>
    </row>
    <row r="14" spans="1:6" ht="15" customHeight="1" x14ac:dyDescent="0.2">
      <c r="A14" s="193">
        <v>11</v>
      </c>
      <c r="B14" s="195" t="s">
        <v>130</v>
      </c>
      <c r="C14" s="195" t="s">
        <v>131</v>
      </c>
      <c r="D14" s="195" t="s">
        <v>136</v>
      </c>
      <c r="E14" s="198" t="s">
        <v>125</v>
      </c>
      <c r="F14" s="200" t="s">
        <v>133</v>
      </c>
    </row>
    <row r="15" spans="1:6" ht="15" customHeight="1" x14ac:dyDescent="0.2">
      <c r="A15" s="193">
        <v>12</v>
      </c>
      <c r="B15" s="195" t="s">
        <v>130</v>
      </c>
      <c r="C15" s="195" t="s">
        <v>131</v>
      </c>
      <c r="D15" s="195" t="s">
        <v>136</v>
      </c>
      <c r="E15" s="198" t="s">
        <v>128</v>
      </c>
      <c r="F15" s="198" t="s">
        <v>134</v>
      </c>
    </row>
    <row r="16" spans="1:6" ht="15" customHeight="1" x14ac:dyDescent="0.2">
      <c r="A16" s="193">
        <v>13</v>
      </c>
      <c r="B16" s="195" t="s">
        <v>130</v>
      </c>
      <c r="C16" s="195" t="s">
        <v>131</v>
      </c>
      <c r="D16" s="195" t="s">
        <v>145</v>
      </c>
      <c r="E16" s="198" t="s">
        <v>125</v>
      </c>
      <c r="F16" s="200" t="s">
        <v>133</v>
      </c>
    </row>
    <row r="17" spans="1:6" ht="15" customHeight="1" x14ac:dyDescent="0.2">
      <c r="A17" s="193">
        <v>14</v>
      </c>
      <c r="B17" s="195" t="s">
        <v>130</v>
      </c>
      <c r="C17" s="195" t="s">
        <v>131</v>
      </c>
      <c r="D17" s="195" t="s">
        <v>145</v>
      </c>
      <c r="E17" s="198" t="s">
        <v>128</v>
      </c>
      <c r="F17" s="198" t="s">
        <v>134</v>
      </c>
    </row>
    <row r="18" spans="1:6" ht="15" customHeight="1" x14ac:dyDescent="0.2">
      <c r="A18" s="193">
        <v>15</v>
      </c>
      <c r="B18" s="195" t="s">
        <v>130</v>
      </c>
      <c r="C18" s="195" t="s">
        <v>131</v>
      </c>
      <c r="D18" s="195" t="s">
        <v>137</v>
      </c>
      <c r="E18" s="198" t="s">
        <v>125</v>
      </c>
      <c r="F18" s="200" t="s">
        <v>133</v>
      </c>
    </row>
    <row r="19" spans="1:6" ht="15" customHeight="1" x14ac:dyDescent="0.2">
      <c r="A19" s="193">
        <v>16</v>
      </c>
      <c r="B19" s="195" t="s">
        <v>130</v>
      </c>
      <c r="C19" s="195" t="s">
        <v>131</v>
      </c>
      <c r="D19" s="195" t="s">
        <v>137</v>
      </c>
      <c r="E19" s="198" t="s">
        <v>128</v>
      </c>
      <c r="F19" s="198" t="s">
        <v>134</v>
      </c>
    </row>
    <row r="20" spans="1:6" ht="15" customHeight="1" x14ac:dyDescent="0.2">
      <c r="A20" s="193">
        <v>17</v>
      </c>
      <c r="B20" s="195" t="s">
        <v>130</v>
      </c>
      <c r="C20" s="195" t="s">
        <v>131</v>
      </c>
      <c r="D20" s="195" t="s">
        <v>138</v>
      </c>
      <c r="E20" s="198" t="s">
        <v>125</v>
      </c>
      <c r="F20" s="200" t="s">
        <v>133</v>
      </c>
    </row>
    <row r="21" spans="1:6" ht="15" customHeight="1" x14ac:dyDescent="0.2">
      <c r="A21" s="193">
        <v>18</v>
      </c>
      <c r="B21" s="195" t="s">
        <v>130</v>
      </c>
      <c r="C21" s="195" t="s">
        <v>131</v>
      </c>
      <c r="D21" s="195" t="s">
        <v>138</v>
      </c>
      <c r="E21" s="198" t="s">
        <v>128</v>
      </c>
      <c r="F21" s="198" t="s">
        <v>134</v>
      </c>
    </row>
    <row r="22" spans="1:6" ht="15" customHeight="1" x14ac:dyDescent="0.2">
      <c r="A22" s="193">
        <v>19</v>
      </c>
      <c r="B22" s="195" t="s">
        <v>130</v>
      </c>
      <c r="C22" s="195" t="s">
        <v>131</v>
      </c>
      <c r="D22" s="195" t="s">
        <v>139</v>
      </c>
      <c r="E22" s="198" t="s">
        <v>125</v>
      </c>
      <c r="F22" s="200" t="s">
        <v>133</v>
      </c>
    </row>
    <row r="23" spans="1:6" ht="15" customHeight="1" x14ac:dyDescent="0.2">
      <c r="A23" s="193">
        <v>20</v>
      </c>
      <c r="B23" s="195" t="s">
        <v>130</v>
      </c>
      <c r="C23" s="195" t="s">
        <v>131</v>
      </c>
      <c r="D23" s="195" t="s">
        <v>139</v>
      </c>
      <c r="E23" s="198" t="s">
        <v>128</v>
      </c>
      <c r="F23" s="198" t="s">
        <v>134</v>
      </c>
    </row>
    <row r="24" spans="1:6" ht="15" customHeight="1" x14ac:dyDescent="0.2">
      <c r="A24" s="193">
        <v>21</v>
      </c>
      <c r="B24" s="195" t="s">
        <v>130</v>
      </c>
      <c r="C24" s="195" t="s">
        <v>131</v>
      </c>
      <c r="D24" s="195" t="s">
        <v>140</v>
      </c>
      <c r="E24" s="198" t="s">
        <v>125</v>
      </c>
      <c r="F24" s="200" t="s">
        <v>133</v>
      </c>
    </row>
    <row r="25" spans="1:6" ht="15" customHeight="1" x14ac:dyDescent="0.2">
      <c r="A25" s="193">
        <v>22</v>
      </c>
      <c r="B25" s="195" t="s">
        <v>130</v>
      </c>
      <c r="C25" s="195" t="s">
        <v>131</v>
      </c>
      <c r="D25" s="195" t="s">
        <v>140</v>
      </c>
      <c r="E25" s="198" t="s">
        <v>128</v>
      </c>
      <c r="F25" s="198" t="s">
        <v>134</v>
      </c>
    </row>
    <row r="26" spans="1:6" ht="15" customHeight="1" x14ac:dyDescent="0.2">
      <c r="A26" s="193">
        <v>23</v>
      </c>
      <c r="B26" s="195" t="s">
        <v>141</v>
      </c>
      <c r="C26" s="195" t="s">
        <v>124</v>
      </c>
      <c r="D26" s="195" t="s">
        <v>132</v>
      </c>
      <c r="E26" s="198" t="s">
        <v>125</v>
      </c>
      <c r="F26" s="200" t="s">
        <v>133</v>
      </c>
    </row>
    <row r="27" spans="1:6" ht="15" customHeight="1" x14ac:dyDescent="0.2">
      <c r="A27" s="193">
        <v>24</v>
      </c>
      <c r="B27" s="195" t="s">
        <v>141</v>
      </c>
      <c r="C27" s="195" t="s">
        <v>124</v>
      </c>
      <c r="D27" s="195" t="s">
        <v>132</v>
      </c>
      <c r="E27" s="198" t="s">
        <v>128</v>
      </c>
      <c r="F27" s="198" t="s">
        <v>134</v>
      </c>
    </row>
    <row r="28" spans="1:6" ht="15" customHeight="1" x14ac:dyDescent="0.2">
      <c r="A28" s="193">
        <v>25</v>
      </c>
      <c r="B28" s="195" t="s">
        <v>141</v>
      </c>
      <c r="C28" s="195" t="s">
        <v>124</v>
      </c>
      <c r="D28" s="195" t="s">
        <v>135</v>
      </c>
      <c r="E28" s="198" t="s">
        <v>125</v>
      </c>
      <c r="F28" s="200" t="s">
        <v>133</v>
      </c>
    </row>
    <row r="29" spans="1:6" ht="15" customHeight="1" x14ac:dyDescent="0.2">
      <c r="A29" s="193">
        <v>26</v>
      </c>
      <c r="B29" s="195" t="s">
        <v>141</v>
      </c>
      <c r="C29" s="195" t="s">
        <v>124</v>
      </c>
      <c r="D29" s="195" t="s">
        <v>135</v>
      </c>
      <c r="E29" s="198" t="s">
        <v>128</v>
      </c>
      <c r="F29" s="198" t="s">
        <v>134</v>
      </c>
    </row>
    <row r="30" spans="1:6" ht="15" customHeight="1" x14ac:dyDescent="0.2">
      <c r="A30" s="193">
        <v>27</v>
      </c>
      <c r="B30" s="195" t="s">
        <v>141</v>
      </c>
      <c r="C30" s="195" t="s">
        <v>124</v>
      </c>
      <c r="D30" s="195" t="s">
        <v>136</v>
      </c>
      <c r="E30" s="198" t="s">
        <v>125</v>
      </c>
      <c r="F30" s="200" t="s">
        <v>133</v>
      </c>
    </row>
    <row r="31" spans="1:6" ht="15" customHeight="1" x14ac:dyDescent="0.2">
      <c r="A31" s="193">
        <v>28</v>
      </c>
      <c r="B31" s="195" t="s">
        <v>141</v>
      </c>
      <c r="C31" s="195" t="s">
        <v>124</v>
      </c>
      <c r="D31" s="195" t="s">
        <v>136</v>
      </c>
      <c r="E31" s="198" t="s">
        <v>128</v>
      </c>
      <c r="F31" s="198" t="s">
        <v>134</v>
      </c>
    </row>
    <row r="32" spans="1:6" ht="15" customHeight="1" x14ac:dyDescent="0.2">
      <c r="A32" s="193">
        <v>29</v>
      </c>
      <c r="B32" s="195" t="s">
        <v>142</v>
      </c>
      <c r="C32" s="195" t="s">
        <v>131</v>
      </c>
      <c r="D32" s="195" t="s">
        <v>132</v>
      </c>
      <c r="E32" s="201" t="s">
        <v>143</v>
      </c>
      <c r="F32" s="200" t="s">
        <v>144</v>
      </c>
    </row>
    <row r="33" spans="1:6" ht="15" customHeight="1" x14ac:dyDescent="0.2">
      <c r="A33" s="193">
        <v>30</v>
      </c>
      <c r="B33" s="195" t="s">
        <v>142</v>
      </c>
      <c r="C33" s="195" t="s">
        <v>131</v>
      </c>
      <c r="D33" s="195" t="s">
        <v>135</v>
      </c>
      <c r="E33" s="201" t="s">
        <v>143</v>
      </c>
      <c r="F33" s="200" t="s">
        <v>144</v>
      </c>
    </row>
    <row r="34" spans="1:6" ht="15" customHeight="1" x14ac:dyDescent="0.2">
      <c r="A34" s="193">
        <v>31</v>
      </c>
      <c r="B34" s="195" t="s">
        <v>142</v>
      </c>
      <c r="C34" s="195" t="s">
        <v>131</v>
      </c>
      <c r="D34" s="195" t="s">
        <v>136</v>
      </c>
      <c r="E34" s="201" t="s">
        <v>143</v>
      </c>
      <c r="F34" s="200" t="s">
        <v>144</v>
      </c>
    </row>
    <row r="35" spans="1:6" ht="15" customHeight="1" x14ac:dyDescent="0.2">
      <c r="A35" s="193">
        <v>32</v>
      </c>
      <c r="B35" s="195" t="s">
        <v>142</v>
      </c>
      <c r="C35" s="195" t="s">
        <v>131</v>
      </c>
      <c r="D35" s="195" t="s">
        <v>145</v>
      </c>
      <c r="E35" s="201" t="s">
        <v>143</v>
      </c>
      <c r="F35" s="200" t="s">
        <v>144</v>
      </c>
    </row>
    <row r="36" spans="1:6" ht="15" customHeight="1" x14ac:dyDescent="0.2">
      <c r="A36" s="193">
        <v>33</v>
      </c>
      <c r="B36" s="195" t="s">
        <v>142</v>
      </c>
      <c r="C36" s="195" t="s">
        <v>131</v>
      </c>
      <c r="D36" s="195" t="s">
        <v>137</v>
      </c>
      <c r="E36" s="201" t="s">
        <v>143</v>
      </c>
      <c r="F36" s="200" t="s">
        <v>144</v>
      </c>
    </row>
    <row r="37" spans="1:6" ht="15" customHeight="1" x14ac:dyDescent="0.2">
      <c r="A37" s="193">
        <v>34</v>
      </c>
      <c r="B37" s="195" t="s">
        <v>142</v>
      </c>
      <c r="C37" s="195" t="s">
        <v>131</v>
      </c>
      <c r="D37" s="195" t="s">
        <v>138</v>
      </c>
      <c r="E37" s="201" t="s">
        <v>143</v>
      </c>
      <c r="F37" s="200" t="s">
        <v>144</v>
      </c>
    </row>
    <row r="38" spans="1:6" ht="15" customHeight="1" x14ac:dyDescent="0.2">
      <c r="A38" s="193">
        <v>35</v>
      </c>
      <c r="B38" s="195" t="s">
        <v>142</v>
      </c>
      <c r="C38" s="195" t="s">
        <v>131</v>
      </c>
      <c r="D38" s="195" t="s">
        <v>139</v>
      </c>
      <c r="E38" s="201" t="s">
        <v>143</v>
      </c>
      <c r="F38" s="200" t="s">
        <v>144</v>
      </c>
    </row>
    <row r="39" spans="1:6" ht="15" customHeight="1" x14ac:dyDescent="0.2">
      <c r="A39" s="193">
        <v>36</v>
      </c>
      <c r="B39" s="195" t="s">
        <v>142</v>
      </c>
      <c r="C39" s="195" t="s">
        <v>131</v>
      </c>
      <c r="D39" s="195" t="s">
        <v>140</v>
      </c>
      <c r="E39" s="201" t="s">
        <v>143</v>
      </c>
      <c r="F39" s="200" t="s">
        <v>144</v>
      </c>
    </row>
    <row r="40" spans="1:6" ht="15" customHeight="1" x14ac:dyDescent="0.2">
      <c r="A40" s="193">
        <v>37</v>
      </c>
      <c r="B40" s="195" t="s">
        <v>142</v>
      </c>
      <c r="C40" s="195" t="s">
        <v>124</v>
      </c>
      <c r="D40" s="195" t="s">
        <v>132</v>
      </c>
      <c r="E40" s="201" t="s">
        <v>143</v>
      </c>
      <c r="F40" s="200" t="s">
        <v>144</v>
      </c>
    </row>
    <row r="41" spans="1:6" ht="15" customHeight="1" x14ac:dyDescent="0.2">
      <c r="A41" s="193">
        <v>38</v>
      </c>
      <c r="B41" s="195" t="s">
        <v>142</v>
      </c>
      <c r="C41" s="195" t="s">
        <v>124</v>
      </c>
      <c r="D41" s="195" t="s">
        <v>135</v>
      </c>
      <c r="E41" s="201" t="s">
        <v>143</v>
      </c>
      <c r="F41" s="200" t="s">
        <v>144</v>
      </c>
    </row>
    <row r="42" spans="1:6" ht="15" customHeight="1" x14ac:dyDescent="0.2">
      <c r="A42" s="193">
        <v>39</v>
      </c>
      <c r="B42" s="195" t="s">
        <v>142</v>
      </c>
      <c r="C42" s="195" t="s">
        <v>124</v>
      </c>
      <c r="D42" s="195" t="s">
        <v>136</v>
      </c>
      <c r="E42" s="201" t="s">
        <v>143</v>
      </c>
      <c r="F42" s="200" t="s">
        <v>144</v>
      </c>
    </row>
    <row r="43" spans="1:6" ht="15" customHeight="1" x14ac:dyDescent="0.2">
      <c r="A43" s="193">
        <v>40</v>
      </c>
      <c r="B43" s="195" t="s">
        <v>142</v>
      </c>
      <c r="C43" s="195" t="s">
        <v>124</v>
      </c>
      <c r="D43" s="195" t="s">
        <v>145</v>
      </c>
      <c r="E43" s="201" t="s">
        <v>143</v>
      </c>
      <c r="F43" s="200" t="s">
        <v>144</v>
      </c>
    </row>
    <row r="44" spans="1:6" ht="15" customHeight="1" x14ac:dyDescent="0.2">
      <c r="A44" s="193">
        <v>41</v>
      </c>
      <c r="B44" s="195" t="s">
        <v>142</v>
      </c>
      <c r="C44" s="195" t="s">
        <v>124</v>
      </c>
      <c r="D44" s="195" t="s">
        <v>137</v>
      </c>
      <c r="E44" s="201" t="s">
        <v>143</v>
      </c>
      <c r="F44" s="200" t="s">
        <v>144</v>
      </c>
    </row>
    <row r="45" spans="1:6" ht="15" customHeight="1" x14ac:dyDescent="0.2">
      <c r="A45" s="193">
        <v>42</v>
      </c>
      <c r="B45" s="195" t="s">
        <v>142</v>
      </c>
      <c r="C45" s="195" t="s">
        <v>124</v>
      </c>
      <c r="D45" s="195" t="s">
        <v>138</v>
      </c>
      <c r="E45" s="201" t="s">
        <v>143</v>
      </c>
      <c r="F45" s="200" t="s">
        <v>144</v>
      </c>
    </row>
    <row r="46" spans="1:6" ht="15" customHeight="1" x14ac:dyDescent="0.2">
      <c r="A46" s="193">
        <v>43</v>
      </c>
      <c r="B46" s="195" t="s">
        <v>142</v>
      </c>
      <c r="C46" s="195" t="s">
        <v>124</v>
      </c>
      <c r="D46" s="195" t="s">
        <v>139</v>
      </c>
      <c r="E46" s="201" t="s">
        <v>143</v>
      </c>
      <c r="F46" s="200" t="s">
        <v>144</v>
      </c>
    </row>
    <row r="47" spans="1:6" ht="15" customHeight="1" x14ac:dyDescent="0.2">
      <c r="A47" s="193">
        <v>44</v>
      </c>
      <c r="B47" s="195" t="s">
        <v>142</v>
      </c>
      <c r="C47" s="195" t="s">
        <v>124</v>
      </c>
      <c r="D47" s="195" t="s">
        <v>140</v>
      </c>
      <c r="E47" s="201" t="s">
        <v>143</v>
      </c>
      <c r="F47" s="200" t="s">
        <v>144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zoomScaleNormal="10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212"/>
      <c r="C1" s="306" t="s">
        <v>83</v>
      </c>
      <c r="D1" s="306"/>
      <c r="E1" s="306"/>
      <c r="F1" s="306"/>
    </row>
    <row r="2" spans="1:9" ht="18.75" x14ac:dyDescent="0.3">
      <c r="A2" s="212"/>
      <c r="C2" s="213"/>
      <c r="E2" s="214"/>
      <c r="F2" s="214"/>
    </row>
    <row r="3" spans="1:9" ht="37.5" customHeight="1" x14ac:dyDescent="0.2">
      <c r="C3" s="307" t="s">
        <v>84</v>
      </c>
      <c r="D3" s="308"/>
      <c r="E3" s="308"/>
      <c r="F3" s="309"/>
    </row>
    <row r="4" spans="1:9" ht="48.75" customHeight="1" x14ac:dyDescent="0.3">
      <c r="C4" s="213"/>
      <c r="E4" s="214"/>
      <c r="F4" s="214"/>
    </row>
    <row r="5" spans="1:9" ht="15.75" customHeight="1" x14ac:dyDescent="0.3">
      <c r="C5" s="213"/>
      <c r="E5" s="214"/>
      <c r="F5" s="214"/>
    </row>
    <row r="6" spans="1:9" ht="92.1" customHeight="1" x14ac:dyDescent="0.2">
      <c r="B6" s="310" t="s">
        <v>85</v>
      </c>
      <c r="C6" s="311"/>
      <c r="D6" s="311"/>
      <c r="E6" s="311"/>
      <c r="F6" s="311"/>
      <c r="G6" s="312"/>
    </row>
    <row r="7" spans="1:9" ht="13.5" customHeight="1" x14ac:dyDescent="0.2">
      <c r="B7" s="313" t="s">
        <v>86</v>
      </c>
      <c r="C7" s="314"/>
      <c r="D7" s="314"/>
      <c r="E7" s="314"/>
      <c r="F7" s="314"/>
      <c r="G7" s="315"/>
    </row>
    <row r="8" spans="1:9" ht="15.75" customHeight="1" x14ac:dyDescent="0.2">
      <c r="B8" s="215"/>
      <c r="C8" s="215"/>
      <c r="D8" s="215"/>
      <c r="E8" s="215"/>
      <c r="F8" s="215"/>
    </row>
    <row r="9" spans="1:9" ht="4.5" customHeight="1" x14ac:dyDescent="0.2">
      <c r="A9" s="216"/>
      <c r="B9" s="217"/>
      <c r="C9" s="217"/>
      <c r="D9" s="217"/>
      <c r="E9" s="217"/>
      <c r="F9" s="217"/>
      <c r="G9" s="217"/>
      <c r="H9" s="184"/>
    </row>
    <row r="11" spans="1:9" ht="18.75" customHeight="1" x14ac:dyDescent="0.2">
      <c r="B11" s="305" t="s">
        <v>87</v>
      </c>
      <c r="C11" s="305"/>
    </row>
    <row r="12" spans="1:9" ht="36.75" customHeight="1" x14ac:dyDescent="0.2">
      <c r="B12" s="305"/>
      <c r="C12" s="305"/>
    </row>
    <row r="14" spans="1:9" ht="15.75" x14ac:dyDescent="0.25">
      <c r="B14" s="218" t="s">
        <v>88</v>
      </c>
      <c r="C14" s="219"/>
    </row>
    <row r="15" spans="1:9" ht="15" customHeight="1" x14ac:dyDescent="0.25">
      <c r="B15" s="218"/>
      <c r="C15" s="219"/>
    </row>
    <row r="16" spans="1:9" ht="15" x14ac:dyDescent="0.25">
      <c r="C16" s="220" t="s">
        <v>89</v>
      </c>
      <c r="D16" s="220" t="s">
        <v>90</v>
      </c>
      <c r="E16" s="220"/>
      <c r="F16" s="209"/>
      <c r="G16" s="209"/>
      <c r="H16" s="221"/>
      <c r="I16" s="221"/>
    </row>
    <row r="17" spans="2:18" ht="16.5" customHeight="1" x14ac:dyDescent="0.2">
      <c r="B17" s="222"/>
      <c r="C17" s="222"/>
      <c r="D17" s="222"/>
      <c r="E17" s="222"/>
      <c r="F17" s="222"/>
      <c r="G17" s="222"/>
      <c r="H17" s="222"/>
      <c r="I17" s="222"/>
      <c r="J17" s="222"/>
      <c r="K17" s="222"/>
      <c r="L17" s="222"/>
      <c r="M17" s="222"/>
      <c r="N17" s="222"/>
      <c r="O17" s="222"/>
      <c r="P17" s="222"/>
      <c r="Q17" s="222"/>
      <c r="R17" s="222"/>
    </row>
    <row r="18" spans="2:18" ht="16.5" customHeight="1" x14ac:dyDescent="0.25">
      <c r="B18" s="222"/>
      <c r="C18" s="223" t="s">
        <v>55</v>
      </c>
      <c r="D18" s="222"/>
      <c r="E18" s="222"/>
      <c r="F18" s="222"/>
      <c r="G18" s="222"/>
      <c r="H18" s="222"/>
      <c r="I18" s="222"/>
      <c r="J18" s="222"/>
      <c r="K18" s="222"/>
      <c r="L18" s="222"/>
      <c r="M18" s="222"/>
      <c r="N18" s="222"/>
      <c r="O18" s="222"/>
      <c r="P18" s="222"/>
      <c r="Q18" s="222"/>
      <c r="R18" s="222"/>
    </row>
    <row r="19" spans="2:18" ht="12.75" customHeight="1" x14ac:dyDescent="0.2">
      <c r="B19" s="222"/>
      <c r="C19" s="224" t="s">
        <v>30</v>
      </c>
      <c r="D19" s="222"/>
      <c r="E19" s="222"/>
      <c r="F19" s="222"/>
      <c r="G19" s="222"/>
      <c r="H19" s="222"/>
      <c r="I19" s="222"/>
      <c r="J19" s="222"/>
      <c r="K19" s="222"/>
      <c r="L19" s="222"/>
      <c r="M19" s="222"/>
      <c r="N19" s="222"/>
      <c r="O19" s="222"/>
      <c r="P19" s="222"/>
      <c r="Q19" s="222"/>
      <c r="R19" s="222"/>
    </row>
    <row r="20" spans="2:18" ht="16.5" customHeight="1" x14ac:dyDescent="0.2">
      <c r="B20" s="222"/>
      <c r="C20" s="225" t="s">
        <v>91</v>
      </c>
      <c r="D20" s="222"/>
      <c r="E20" s="222"/>
      <c r="F20" s="222"/>
      <c r="G20" s="222"/>
      <c r="H20" s="222"/>
      <c r="I20" s="222"/>
      <c r="J20" s="222"/>
      <c r="K20" s="222"/>
      <c r="L20" s="222"/>
      <c r="M20" s="222"/>
      <c r="N20" s="222"/>
      <c r="O20" s="222"/>
      <c r="P20" s="222"/>
      <c r="Q20" s="222"/>
      <c r="R20" s="222"/>
    </row>
    <row r="21" spans="2:18" ht="16.5" customHeight="1" x14ac:dyDescent="0.2">
      <c r="B21" s="222"/>
      <c r="C21" s="226" t="s">
        <v>92</v>
      </c>
      <c r="D21" s="222"/>
      <c r="E21" s="222"/>
      <c r="J21" s="222"/>
      <c r="K21" s="222"/>
      <c r="L21" s="222"/>
      <c r="M21" s="222"/>
      <c r="N21" s="222"/>
      <c r="O21" s="222"/>
      <c r="P21" s="222"/>
      <c r="Q21" s="222"/>
      <c r="R21" s="222"/>
    </row>
    <row r="22" spans="2:18" ht="16.5" customHeight="1" x14ac:dyDescent="0.2">
      <c r="B22" s="222"/>
      <c r="C22" s="227" t="s">
        <v>93</v>
      </c>
      <c r="D22" s="222"/>
      <c r="E22" s="222"/>
      <c r="F22" s="222"/>
      <c r="G22" s="222"/>
      <c r="H22" s="222"/>
      <c r="I22" s="222"/>
      <c r="J22" s="222"/>
      <c r="K22" s="222"/>
      <c r="L22" s="222"/>
      <c r="M22" s="222"/>
      <c r="N22" s="222"/>
      <c r="O22" s="222"/>
      <c r="P22" s="222"/>
      <c r="Q22" s="222"/>
      <c r="R22" s="222"/>
    </row>
    <row r="23" spans="2:18" ht="14.25" customHeight="1" x14ac:dyDescent="0.2">
      <c r="B23" s="222"/>
      <c r="C23" s="222"/>
      <c r="D23" s="222"/>
      <c r="E23" s="222"/>
      <c r="F23" s="222"/>
      <c r="G23" s="222"/>
      <c r="H23" s="222"/>
      <c r="I23" s="222"/>
      <c r="J23" s="222"/>
      <c r="K23" s="222"/>
      <c r="L23" s="222"/>
      <c r="M23" s="222"/>
      <c r="N23" s="222"/>
      <c r="O23" s="222"/>
      <c r="P23" s="222"/>
      <c r="Q23" s="222"/>
      <c r="R23" s="222"/>
    </row>
    <row r="24" spans="2:18" ht="14.25" customHeight="1" x14ac:dyDescent="0.2">
      <c r="B24" s="228"/>
      <c r="C24" s="291" t="s">
        <v>32</v>
      </c>
      <c r="D24" s="291"/>
      <c r="E24" s="291"/>
      <c r="F24" s="291"/>
      <c r="G24" s="222"/>
      <c r="H24" s="222"/>
      <c r="I24" s="222"/>
      <c r="J24" s="222"/>
      <c r="K24" s="222"/>
      <c r="L24" s="222"/>
      <c r="M24" s="222"/>
      <c r="N24" s="222"/>
      <c r="O24" s="222"/>
      <c r="P24" s="222"/>
      <c r="Q24" s="222"/>
      <c r="R24" s="222"/>
    </row>
    <row r="25" spans="2:18" ht="14.25" customHeight="1" x14ac:dyDescent="0.2">
      <c r="B25" s="222"/>
      <c r="C25" s="222"/>
      <c r="D25" s="222"/>
      <c r="E25" s="222"/>
      <c r="F25" s="222"/>
      <c r="G25" s="222"/>
      <c r="H25" s="222"/>
      <c r="I25" s="222"/>
      <c r="J25" s="222"/>
      <c r="K25" s="222"/>
      <c r="L25" s="222"/>
      <c r="M25" s="222"/>
      <c r="N25" s="222"/>
      <c r="O25" s="222"/>
      <c r="P25" s="222"/>
      <c r="Q25" s="222"/>
      <c r="R25" s="222"/>
    </row>
    <row r="26" spans="2:18" ht="14.25" customHeight="1" x14ac:dyDescent="0.2">
      <c r="B26" s="222"/>
      <c r="C26" s="229" t="s">
        <v>36</v>
      </c>
      <c r="D26" s="230"/>
      <c r="E26" s="231"/>
      <c r="F26" s="232"/>
      <c r="G26" s="222"/>
      <c r="H26" s="222"/>
      <c r="I26" s="222"/>
      <c r="J26" s="222"/>
      <c r="K26" s="222"/>
      <c r="L26" s="222"/>
      <c r="M26" s="222"/>
      <c r="N26" s="222"/>
      <c r="O26" s="222"/>
      <c r="P26" s="222"/>
      <c r="Q26" s="222"/>
      <c r="R26" s="222"/>
    </row>
    <row r="27" spans="2:18" ht="14.25" customHeight="1" x14ac:dyDescent="0.2">
      <c r="B27" s="222"/>
      <c r="C27" s="229" t="s">
        <v>35</v>
      </c>
      <c r="D27" s="230"/>
      <c r="E27" s="231"/>
      <c r="F27" s="232"/>
      <c r="G27" s="222"/>
      <c r="H27" s="222"/>
      <c r="I27" s="222"/>
      <c r="J27" s="222"/>
      <c r="K27" s="222"/>
      <c r="L27" s="222"/>
      <c r="M27" s="222"/>
      <c r="N27" s="222"/>
      <c r="O27" s="222"/>
      <c r="P27" s="222"/>
      <c r="Q27" s="222"/>
      <c r="R27" s="222"/>
    </row>
    <row r="28" spans="2:18" ht="14.25" customHeight="1" x14ac:dyDescent="0.2">
      <c r="B28" s="222"/>
      <c r="C28" s="233" t="s">
        <v>34</v>
      </c>
      <c r="D28" s="230"/>
      <c r="E28" s="231"/>
      <c r="F28" s="232"/>
      <c r="G28" s="222"/>
      <c r="H28" s="222"/>
      <c r="I28" s="222"/>
      <c r="J28" s="222"/>
      <c r="K28" s="222"/>
      <c r="L28" s="222"/>
      <c r="M28" s="222"/>
      <c r="N28" s="222"/>
      <c r="O28" s="222"/>
      <c r="P28" s="222"/>
      <c r="Q28" s="222"/>
      <c r="R28" s="222"/>
    </row>
    <row r="29" spans="2:18" ht="14.25" customHeight="1" x14ac:dyDescent="0.2">
      <c r="B29" s="222"/>
      <c r="C29" s="233" t="s">
        <v>33</v>
      </c>
      <c r="D29" s="230"/>
      <c r="E29" s="231"/>
      <c r="F29" s="232"/>
      <c r="G29" s="222"/>
      <c r="H29" s="222"/>
      <c r="I29" s="222"/>
      <c r="J29" s="222"/>
      <c r="K29" s="222"/>
      <c r="L29" s="222"/>
      <c r="M29" s="222"/>
      <c r="N29" s="222"/>
      <c r="O29" s="222"/>
      <c r="P29" s="222"/>
      <c r="Q29" s="222"/>
      <c r="R29" s="222"/>
    </row>
    <row r="30" spans="2:18" ht="14.25" customHeight="1" x14ac:dyDescent="0.2">
      <c r="B30" s="222"/>
      <c r="C30" s="233" t="s">
        <v>38</v>
      </c>
      <c r="D30" s="230"/>
      <c r="E30" s="231"/>
      <c r="F30" s="232"/>
      <c r="G30" s="222"/>
      <c r="H30" s="222"/>
      <c r="I30" s="222"/>
      <c r="J30" s="222"/>
      <c r="K30" s="222"/>
      <c r="L30" s="222"/>
      <c r="M30" s="222"/>
      <c r="N30" s="222"/>
      <c r="O30" s="222"/>
      <c r="P30" s="222"/>
      <c r="Q30" s="222"/>
      <c r="R30" s="222"/>
    </row>
    <row r="31" spans="2:18" ht="14.25" customHeight="1" x14ac:dyDescent="0.2">
      <c r="B31" s="222"/>
      <c r="C31" s="233" t="s">
        <v>94</v>
      </c>
      <c r="D31" s="230"/>
      <c r="E31" s="231"/>
      <c r="F31" s="232"/>
      <c r="G31" s="222"/>
      <c r="H31" s="222"/>
      <c r="I31" s="222"/>
      <c r="J31" s="222"/>
      <c r="K31" s="222"/>
      <c r="L31" s="222"/>
      <c r="M31" s="222"/>
      <c r="N31" s="222"/>
      <c r="O31" s="222"/>
      <c r="P31" s="222"/>
      <c r="Q31" s="222"/>
      <c r="R31" s="222"/>
    </row>
    <row r="32" spans="2:18" ht="54.75" customHeight="1" x14ac:dyDescent="0.2">
      <c r="B32" s="222"/>
      <c r="C32" s="234" t="s">
        <v>95</v>
      </c>
      <c r="D32" s="230"/>
      <c r="E32" s="231"/>
      <c r="F32" s="232"/>
      <c r="G32" s="222"/>
      <c r="H32" s="222"/>
      <c r="I32" s="222"/>
      <c r="J32" s="222"/>
      <c r="K32" s="222"/>
      <c r="L32" s="222"/>
      <c r="M32" s="222"/>
      <c r="N32" s="222"/>
      <c r="O32" s="222"/>
      <c r="P32" s="222"/>
      <c r="Q32" s="222"/>
      <c r="R32" s="222"/>
    </row>
    <row r="33" spans="2:18" ht="14.25" customHeight="1" x14ac:dyDescent="0.2">
      <c r="B33" s="222"/>
      <c r="C33" s="233"/>
      <c r="D33" s="235"/>
      <c r="E33" s="235"/>
      <c r="F33" s="235"/>
      <c r="G33" s="222"/>
      <c r="H33" s="222"/>
      <c r="I33" s="222"/>
      <c r="J33" s="222"/>
      <c r="K33" s="222"/>
      <c r="L33" s="222"/>
      <c r="M33" s="222"/>
      <c r="N33" s="222"/>
      <c r="O33" s="222"/>
      <c r="P33" s="222"/>
      <c r="Q33" s="222"/>
      <c r="R33" s="222"/>
    </row>
    <row r="34" spans="2:18" ht="15" customHeight="1" x14ac:dyDescent="0.25">
      <c r="C34" s="236" t="s">
        <v>96</v>
      </c>
    </row>
    <row r="36" spans="2:18" ht="15" customHeight="1" x14ac:dyDescent="0.25">
      <c r="C36" s="220" t="s">
        <v>97</v>
      </c>
      <c r="D36" s="220" t="s">
        <v>98</v>
      </c>
      <c r="E36" s="220"/>
      <c r="F36" s="209"/>
      <c r="G36" s="209"/>
      <c r="H36" s="221"/>
      <c r="I36" s="221"/>
    </row>
    <row r="37" spans="2:18" ht="15" customHeight="1" x14ac:dyDescent="0.25">
      <c r="C37" s="237"/>
      <c r="D37" s="237"/>
      <c r="E37" s="237"/>
      <c r="F37" s="216"/>
      <c r="G37" s="216"/>
      <c r="H37" s="221"/>
      <c r="I37" s="221"/>
    </row>
    <row r="38" spans="2:18" ht="74.25" customHeight="1" x14ac:dyDescent="0.25">
      <c r="C38" s="295" t="s">
        <v>99</v>
      </c>
      <c r="D38" s="296"/>
      <c r="E38" s="296"/>
      <c r="F38" s="296"/>
      <c r="G38" s="297"/>
      <c r="H38" s="221"/>
      <c r="I38" s="221"/>
    </row>
    <row r="39" spans="2:18" ht="12.75" customHeight="1" x14ac:dyDescent="0.2"/>
    <row r="40" spans="2:18" ht="55.5" customHeight="1" x14ac:dyDescent="0.2">
      <c r="C40" s="238" t="s">
        <v>62</v>
      </c>
      <c r="D40" s="230"/>
      <c r="E40" s="231"/>
      <c r="F40" s="232"/>
    </row>
    <row r="41" spans="2:18" ht="13.5" customHeight="1" x14ac:dyDescent="0.2">
      <c r="C41" s="238"/>
      <c r="D41" s="235"/>
      <c r="E41" s="235"/>
      <c r="F41" s="235"/>
    </row>
    <row r="42" spans="2:18" ht="12.75" customHeight="1" x14ac:dyDescent="0.2">
      <c r="C42" s="298" t="s">
        <v>100</v>
      </c>
      <c r="D42" s="299"/>
      <c r="E42" s="299"/>
      <c r="F42" s="299"/>
      <c r="G42" s="300"/>
      <c r="H42" s="221"/>
    </row>
    <row r="43" spans="2:18" ht="12.75" customHeight="1" x14ac:dyDescent="0.2"/>
    <row r="44" spans="2:18" ht="12.75" customHeight="1" x14ac:dyDescent="0.2">
      <c r="B44" s="239" t="s">
        <v>101</v>
      </c>
      <c r="C44" s="229" t="s">
        <v>36</v>
      </c>
      <c r="D44" s="230"/>
      <c r="E44" s="231"/>
      <c r="F44" s="232"/>
    </row>
    <row r="45" spans="2:18" ht="12.75" customHeight="1" x14ac:dyDescent="0.2">
      <c r="C45" s="229" t="s">
        <v>35</v>
      </c>
      <c r="D45" s="230"/>
      <c r="E45" s="231"/>
      <c r="F45" s="232"/>
    </row>
    <row r="46" spans="2:18" ht="12.75" customHeight="1" x14ac:dyDescent="0.2">
      <c r="C46" s="233" t="s">
        <v>49</v>
      </c>
      <c r="D46" s="230"/>
      <c r="E46" s="231"/>
      <c r="F46" s="232"/>
    </row>
    <row r="47" spans="2:18" ht="12.75" customHeight="1" x14ac:dyDescent="0.2">
      <c r="C47" s="233" t="s">
        <v>20</v>
      </c>
      <c r="D47" s="230"/>
      <c r="E47" s="231"/>
      <c r="F47" s="232"/>
    </row>
    <row r="48" spans="2:18" ht="12.75" customHeight="1" x14ac:dyDescent="0.2">
      <c r="C48" s="233" t="s">
        <v>39</v>
      </c>
      <c r="D48" s="230"/>
      <c r="E48" s="231"/>
      <c r="F48" s="232"/>
    </row>
    <row r="49" spans="3:7" x14ac:dyDescent="0.2">
      <c r="C49" s="233" t="s">
        <v>40</v>
      </c>
      <c r="D49" s="230"/>
      <c r="E49" s="231"/>
      <c r="F49" s="232"/>
    </row>
    <row r="50" spans="3:7" ht="9" customHeight="1" x14ac:dyDescent="0.2"/>
    <row r="51" spans="3:7" ht="15" customHeight="1" x14ac:dyDescent="0.2">
      <c r="C51" s="301" t="s">
        <v>102</v>
      </c>
      <c r="D51" s="240" t="s">
        <v>103</v>
      </c>
      <c r="E51" s="241"/>
      <c r="F51" s="242"/>
    </row>
    <row r="52" spans="3:7" ht="23.25" customHeight="1" x14ac:dyDescent="0.2">
      <c r="C52" s="301"/>
      <c r="D52" s="302" t="s">
        <v>104</v>
      </c>
      <c r="E52" s="303"/>
      <c r="F52" s="304"/>
    </row>
    <row r="53" spans="3:7" x14ac:dyDescent="0.2">
      <c r="C53" s="301"/>
      <c r="D53" s="243" t="s">
        <v>105</v>
      </c>
      <c r="E53" s="244"/>
      <c r="F53" s="245"/>
    </row>
    <row r="54" spans="3:7" ht="9" customHeight="1" x14ac:dyDescent="0.2"/>
    <row r="55" spans="3:7" ht="41.25" customHeight="1" x14ac:dyDescent="0.2">
      <c r="C55" s="246" t="s">
        <v>106</v>
      </c>
      <c r="D55" s="230"/>
      <c r="E55" s="231"/>
      <c r="F55" s="232"/>
    </row>
    <row r="56" spans="3:7" ht="9" customHeight="1" x14ac:dyDescent="0.2"/>
    <row r="57" spans="3:7" ht="25.5" x14ac:dyDescent="0.2">
      <c r="C57" s="246" t="s">
        <v>41</v>
      </c>
      <c r="D57" s="230"/>
      <c r="E57" s="231"/>
      <c r="F57" s="232"/>
    </row>
    <row r="59" spans="3:7" ht="15" x14ac:dyDescent="0.25">
      <c r="C59" s="220" t="s">
        <v>107</v>
      </c>
      <c r="D59" s="220" t="s">
        <v>108</v>
      </c>
      <c r="E59" s="220"/>
      <c r="F59" s="209"/>
      <c r="G59" s="209"/>
    </row>
    <row r="60" spans="3:7" s="216" customFormat="1" ht="15" x14ac:dyDescent="0.25">
      <c r="C60" s="237"/>
      <c r="D60" s="237"/>
      <c r="E60" s="237"/>
    </row>
    <row r="61" spans="3:7" ht="60" customHeight="1" x14ac:dyDescent="0.2">
      <c r="C61" s="295" t="s">
        <v>109</v>
      </c>
      <c r="D61" s="296"/>
      <c r="E61" s="296"/>
      <c r="F61" s="296"/>
      <c r="G61" s="297"/>
    </row>
    <row r="63" spans="3:7" ht="7.5" customHeight="1" x14ac:dyDescent="0.2"/>
    <row r="64" spans="3:7" ht="25.5" x14ac:dyDescent="0.2">
      <c r="C64" s="238" t="s">
        <v>110</v>
      </c>
      <c r="D64" s="230"/>
      <c r="E64" s="231"/>
      <c r="F64" s="232"/>
    </row>
    <row r="65" spans="1:8" x14ac:dyDescent="0.2">
      <c r="C65" s="229" t="s">
        <v>111</v>
      </c>
      <c r="D65" s="230"/>
      <c r="E65" s="231"/>
      <c r="F65" s="232"/>
    </row>
    <row r="66" spans="1:8" x14ac:dyDescent="0.2">
      <c r="C66" s="229" t="s">
        <v>112</v>
      </c>
      <c r="D66" s="230"/>
      <c r="E66" s="231"/>
      <c r="F66" s="232"/>
    </row>
    <row r="69" spans="1:8" ht="4.5" customHeight="1" x14ac:dyDescent="0.2">
      <c r="A69" s="216"/>
      <c r="B69" s="217"/>
      <c r="C69" s="217"/>
      <c r="D69" s="217"/>
      <c r="E69" s="217"/>
      <c r="F69" s="217"/>
      <c r="G69" s="217"/>
      <c r="H69" s="184"/>
    </row>
    <row r="71" spans="1:8" ht="18.75" customHeight="1" x14ac:dyDescent="0.2">
      <c r="B71" s="305" t="s">
        <v>113</v>
      </c>
      <c r="C71" s="305"/>
    </row>
    <row r="72" spans="1:8" ht="36.75" customHeight="1" x14ac:dyDescent="0.2">
      <c r="B72" s="305"/>
      <c r="C72" s="305"/>
    </row>
    <row r="74" spans="1:8" ht="15" x14ac:dyDescent="0.25">
      <c r="B74" s="218" t="s">
        <v>114</v>
      </c>
    </row>
    <row r="76" spans="1:8" ht="15" x14ac:dyDescent="0.25">
      <c r="C76" s="220" t="s">
        <v>89</v>
      </c>
      <c r="D76" s="220" t="s">
        <v>115</v>
      </c>
      <c r="E76" s="209"/>
      <c r="F76" s="209"/>
      <c r="G76" s="209"/>
    </row>
    <row r="78" spans="1:8" ht="135" customHeight="1" x14ac:dyDescent="0.2">
      <c r="C78" s="292" t="s">
        <v>172</v>
      </c>
      <c r="D78" s="293"/>
      <c r="E78" s="293"/>
      <c r="F78" s="293"/>
      <c r="G78" s="294"/>
    </row>
    <row r="97" spans="3:7" ht="15" x14ac:dyDescent="0.25">
      <c r="C97" s="220" t="s">
        <v>97</v>
      </c>
      <c r="D97" s="287" t="s">
        <v>116</v>
      </c>
      <c r="E97" s="287"/>
      <c r="F97" s="287"/>
      <c r="G97" s="287"/>
    </row>
    <row r="98" spans="3:7" ht="15" x14ac:dyDescent="0.25">
      <c r="C98" s="247"/>
      <c r="D98" s="247"/>
      <c r="E98" s="247"/>
      <c r="F98" s="221"/>
      <c r="G98" s="221"/>
    </row>
    <row r="99" spans="3:7" x14ac:dyDescent="0.2">
      <c r="C99" s="288" t="s">
        <v>117</v>
      </c>
      <c r="D99" s="289"/>
      <c r="E99" s="289"/>
      <c r="F99" s="289"/>
      <c r="G99" s="290"/>
    </row>
    <row r="100" spans="3:7" ht="15" x14ac:dyDescent="0.25">
      <c r="C100" s="247"/>
      <c r="D100" s="247"/>
      <c r="E100" s="247"/>
      <c r="F100" s="221"/>
      <c r="G100" s="221"/>
    </row>
    <row r="101" spans="3:7" ht="17.25" customHeight="1" x14ac:dyDescent="0.2"/>
    <row r="103" spans="3:7" ht="44.25" customHeight="1" x14ac:dyDescent="0.2"/>
  </sheetData>
  <sheetProtection password="E076" sheet="1" objects="1" scenarios="1"/>
  <mergeCells count="15">
    <mergeCell ref="C1:F1"/>
    <mergeCell ref="C3:F3"/>
    <mergeCell ref="B6:G6"/>
    <mergeCell ref="B7:G7"/>
    <mergeCell ref="B11:C12"/>
    <mergeCell ref="D97:G97"/>
    <mergeCell ref="C99:G99"/>
    <mergeCell ref="C24:F24"/>
    <mergeCell ref="C78:G78"/>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2014-11-19T03:28:59Z</cp:lastPrinted>
  <dcterms:created xsi:type="dcterms:W3CDTF">2007-08-23T20:46:35Z</dcterms:created>
  <dcterms:modified xsi:type="dcterms:W3CDTF">2014-11-20T19:35:53Z</dcterms:modified>
</cp:coreProperties>
</file>