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0755" windowHeight="6105"/>
  </bookViews>
  <sheets>
    <sheet name="Burden change" sheetId="1" r:id="rId1"/>
  </sheets>
  <definedNames>
    <definedName name="_ftn1" localSheetId="0">'Burden change'!$A$28</definedName>
    <definedName name="_ftn2" localSheetId="0">'Burden change'!$A$29</definedName>
    <definedName name="_ftn3" localSheetId="0">'Burden change'!$A$30</definedName>
    <definedName name="_ftn4" localSheetId="0">'Burden change'!$A$31</definedName>
    <definedName name="_ftn5" localSheetId="0">'Burden change'!$A$32</definedName>
    <definedName name="_ftn6" localSheetId="0">'Burden change'!#REF!</definedName>
    <definedName name="_ftnref1" localSheetId="0">'Burden change'!#REF!</definedName>
    <definedName name="_ftnref2" localSheetId="0">'Burden change'!#REF!</definedName>
    <definedName name="_ftnref3" localSheetId="0">'Burden change'!#REF!</definedName>
    <definedName name="_ftnref4" localSheetId="0">'Burden change'!#REF!</definedName>
    <definedName name="_ftnref5" localSheetId="0">'Burden change'!#REF!</definedName>
    <definedName name="_ftnref6" localSheetId="0">'Burden change'!#REF!</definedName>
    <definedName name="_xlnm.Print_Area" localSheetId="0">'Burden change'!$A$1:$S$26</definedName>
    <definedName name="_xlnm.Print_Titles" localSheetId="0">'Burden change'!$1:$2</definedName>
  </definedNames>
  <calcPr calcId="152511"/>
</workbook>
</file>

<file path=xl/calcChain.xml><?xml version="1.0" encoding="utf-8"?>
<calcChain xmlns="http://schemas.openxmlformats.org/spreadsheetml/2006/main">
  <c r="K16" i="1" l="1"/>
  <c r="K17" i="1"/>
  <c r="E16" i="1" l="1"/>
  <c r="G16" i="1" s="1"/>
  <c r="R12" i="1" l="1"/>
  <c r="P12" i="1"/>
  <c r="O12" i="1"/>
  <c r="K12" i="1"/>
  <c r="Q12" i="1" s="1"/>
  <c r="M12" i="1" l="1"/>
  <c r="S12" i="1" l="1"/>
  <c r="N12" i="1"/>
  <c r="R17" i="1" l="1"/>
  <c r="P17" i="1"/>
  <c r="O17" i="1"/>
  <c r="M17" i="1"/>
  <c r="N17" i="1" l="1"/>
  <c r="S17" i="1"/>
  <c r="Q17" i="1"/>
  <c r="R13" i="1"/>
  <c r="P13" i="1"/>
  <c r="O13" i="1"/>
  <c r="R11" i="1"/>
  <c r="P11" i="1"/>
  <c r="O11" i="1"/>
  <c r="K13" i="1"/>
  <c r="Q13" i="1" s="1"/>
  <c r="K11" i="1"/>
  <c r="M11" i="1" s="1"/>
  <c r="Q11" i="1" l="1"/>
  <c r="N11" i="1"/>
  <c r="S11" i="1"/>
  <c r="M13" i="1"/>
  <c r="N13" i="1" l="1"/>
  <c r="S13" i="1"/>
  <c r="K4" i="1"/>
  <c r="M4" i="1" s="1"/>
  <c r="N4" i="1" s="1"/>
  <c r="K5" i="1"/>
  <c r="M5" i="1" s="1"/>
  <c r="N5" i="1" s="1"/>
  <c r="K6" i="1"/>
  <c r="M6" i="1" s="1"/>
  <c r="N6" i="1" s="1"/>
  <c r="K7" i="1"/>
  <c r="M7" i="1" s="1"/>
  <c r="N7" i="1" s="1"/>
  <c r="K8" i="1"/>
  <c r="M8" i="1" s="1"/>
  <c r="N8" i="1" s="1"/>
  <c r="M9" i="1"/>
  <c r="N9" i="1" s="1"/>
  <c r="K10" i="1"/>
  <c r="M10" i="1" s="1"/>
  <c r="N10" i="1" s="1"/>
  <c r="K15" i="1"/>
  <c r="M15" i="1" s="1"/>
  <c r="N15" i="1" s="1"/>
  <c r="M16" i="1"/>
  <c r="N16" i="1" s="1"/>
  <c r="K18" i="1"/>
  <c r="M18" i="1" s="1"/>
  <c r="N18" i="1" s="1"/>
  <c r="K19" i="1"/>
  <c r="M19" i="1" s="1"/>
  <c r="N19" i="1" s="1"/>
  <c r="K20" i="1"/>
  <c r="M20" i="1" s="1"/>
  <c r="N20" i="1" s="1"/>
  <c r="K21" i="1"/>
  <c r="M21" i="1" s="1"/>
  <c r="N21" i="1" s="1"/>
  <c r="K22" i="1"/>
  <c r="M22" i="1" s="1"/>
  <c r="N22" i="1" s="1"/>
  <c r="K23" i="1"/>
  <c r="M23" i="1" s="1"/>
  <c r="N23" i="1" s="1"/>
  <c r="K24" i="1"/>
  <c r="M24" i="1" s="1"/>
  <c r="N24" i="1" s="1"/>
  <c r="K3" i="1"/>
  <c r="O8" i="1"/>
  <c r="P8" i="1"/>
  <c r="R8" i="1"/>
  <c r="O9" i="1"/>
  <c r="P9" i="1"/>
  <c r="R9" i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4" i="1"/>
  <c r="G14" i="1" s="1"/>
  <c r="E15" i="1"/>
  <c r="G15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3" i="1"/>
  <c r="G3" i="1" s="1"/>
  <c r="Q8" i="1" l="1"/>
  <c r="G25" i="1"/>
  <c r="G26" i="1" s="1"/>
  <c r="E25" i="1"/>
  <c r="E26" i="1" s="1"/>
  <c r="Q9" i="1"/>
  <c r="S9" i="1"/>
  <c r="S8" i="1"/>
  <c r="K25" i="1"/>
  <c r="K26" i="1" s="1"/>
  <c r="M3" i="1"/>
  <c r="O26" i="1"/>
  <c r="O3" i="1"/>
  <c r="P3" i="1"/>
  <c r="Q3" i="1"/>
  <c r="R3" i="1"/>
  <c r="O4" i="1"/>
  <c r="P4" i="1"/>
  <c r="Q4" i="1"/>
  <c r="R4" i="1"/>
  <c r="S4" i="1"/>
  <c r="O5" i="1"/>
  <c r="P5" i="1"/>
  <c r="Q5" i="1"/>
  <c r="R5" i="1"/>
  <c r="S5" i="1"/>
  <c r="O6" i="1"/>
  <c r="P6" i="1"/>
  <c r="Q6" i="1"/>
  <c r="R6" i="1"/>
  <c r="S6" i="1"/>
  <c r="O7" i="1"/>
  <c r="P7" i="1"/>
  <c r="Q7" i="1"/>
  <c r="R7" i="1"/>
  <c r="S7" i="1"/>
  <c r="O10" i="1"/>
  <c r="P10" i="1"/>
  <c r="Q10" i="1"/>
  <c r="R10" i="1"/>
  <c r="S10" i="1"/>
  <c r="O14" i="1"/>
  <c r="P14" i="1"/>
  <c r="Q14" i="1"/>
  <c r="R14" i="1"/>
  <c r="S14" i="1"/>
  <c r="O15" i="1"/>
  <c r="P15" i="1"/>
  <c r="Q15" i="1"/>
  <c r="R15" i="1"/>
  <c r="S15" i="1"/>
  <c r="O16" i="1"/>
  <c r="P16" i="1"/>
  <c r="Q16" i="1"/>
  <c r="R16" i="1"/>
  <c r="S16" i="1"/>
  <c r="O18" i="1"/>
  <c r="P18" i="1"/>
  <c r="Q18" i="1"/>
  <c r="R18" i="1"/>
  <c r="S18" i="1"/>
  <c r="O19" i="1"/>
  <c r="P19" i="1"/>
  <c r="Q19" i="1"/>
  <c r="R19" i="1"/>
  <c r="S19" i="1"/>
  <c r="O20" i="1"/>
  <c r="P20" i="1"/>
  <c r="Q20" i="1"/>
  <c r="R20" i="1"/>
  <c r="S20" i="1"/>
  <c r="O21" i="1"/>
  <c r="P21" i="1"/>
  <c r="Q21" i="1"/>
  <c r="R21" i="1"/>
  <c r="S21" i="1"/>
  <c r="O22" i="1"/>
  <c r="P22" i="1"/>
  <c r="Q22" i="1"/>
  <c r="R22" i="1"/>
  <c r="S22" i="1"/>
  <c r="O23" i="1"/>
  <c r="P23" i="1"/>
  <c r="Q23" i="1"/>
  <c r="R23" i="1"/>
  <c r="S23" i="1"/>
  <c r="O24" i="1"/>
  <c r="P24" i="1"/>
  <c r="Q24" i="1"/>
  <c r="R24" i="1"/>
  <c r="S24" i="1"/>
  <c r="O25" i="1"/>
  <c r="P25" i="1"/>
  <c r="R25" i="1"/>
  <c r="Q26" i="1" l="1"/>
  <c r="Q25" i="1"/>
  <c r="M25" i="1"/>
  <c r="M26" i="1" s="1"/>
  <c r="N3" i="1"/>
  <c r="S3" i="1"/>
  <c r="S25" i="1" s="1"/>
  <c r="N25" i="1" l="1"/>
  <c r="S26" i="1"/>
  <c r="N26" i="1"/>
</calcChain>
</file>

<file path=xl/sharedStrings.xml><?xml version="1.0" encoding="utf-8"?>
<sst xmlns="http://schemas.openxmlformats.org/spreadsheetml/2006/main" count="91" uniqueCount="49">
  <si>
    <t>Enclosure</t>
  </si>
  <si>
    <t>Requirement</t>
  </si>
  <si>
    <t>Respondents</t>
  </si>
  <si>
    <t>Responses per Respondent</t>
  </si>
  <si>
    <t>Total Responses</t>
  </si>
  <si>
    <t>Burden Per Response</t>
  </si>
  <si>
    <t>Burden</t>
  </si>
  <si>
    <t>Enclosures 1 – 5</t>
  </si>
  <si>
    <t>Confirmation of Receipt</t>
  </si>
  <si>
    <t>Response indicating inability to comply with information request</t>
  </si>
  <si>
    <t>Enclosure 1: Recommendation 2.1: Seismic Reevaluation</t>
  </si>
  <si>
    <t>Submit risk assessment approach or confirm use of generic approach</t>
  </si>
  <si>
    <t>Submit hazard reevaluation (seismic), Central and Eastern US (CSUS)</t>
  </si>
  <si>
    <t>Submit hazard reevaluation (seismic), Western US (WUS)</t>
  </si>
  <si>
    <t>Enclosure 2: Recommendation 2.1 Flooding Reevaluation</t>
  </si>
  <si>
    <t>Submit integrated assessment approach or confirm use of generic approach</t>
  </si>
  <si>
    <t>Submit hazard reevaluation (flooding)</t>
  </si>
  <si>
    <t>Submit integrated assessment for flooding hazards</t>
  </si>
  <si>
    <t>Enclosure 3: Recommendation 2.3: Seismic Walkdowns</t>
  </si>
  <si>
    <t>Submit seismic walkdown procedures or confirm use of NRC-endorsed procedures</t>
  </si>
  <si>
    <t>Submit seismic walkdown final report</t>
  </si>
  <si>
    <t>Enclosure 4: Recommendation 2.3: Flooding Walkdowns</t>
  </si>
  <si>
    <t>Submit flooding walkdown procedures or confirm use of NRC-endorsed procedures</t>
  </si>
  <si>
    <t>Submit flooding walkdown final report</t>
  </si>
  <si>
    <t>Enclosure 5: Recommendation 9.3: Emergency Preparedness</t>
  </si>
  <si>
    <t>Submit communications analysis</t>
  </si>
  <si>
    <t>Submit initial staffing analysis</t>
  </si>
  <si>
    <t>Submit final staffing analysis</t>
  </si>
  <si>
    <t>TOTAL</t>
  </si>
  <si>
    <t>Submit seismic risk assessment, high priority plants conducing SMA</t>
  </si>
  <si>
    <t>Submit seismic risk assessment conducting SMA</t>
  </si>
  <si>
    <t>CURRENT REQUEST</t>
  </si>
  <si>
    <t>CHANGE IN BURDEN ESTIMATES</t>
  </si>
  <si>
    <t>Submit seismic risk assessment, high priority plants conducing SPRA</t>
  </si>
  <si>
    <t>Comments</t>
  </si>
  <si>
    <t>ANNUALIZED TOTAL</t>
  </si>
  <si>
    <t>2013 SUBMISSION</t>
  </si>
  <si>
    <t>Cost at $279/hr</t>
  </si>
  <si>
    <t>Submit hazard reevaluation (seismic), Central and Eastern US (CEUS)</t>
  </si>
  <si>
    <t>Submit seismic risk assessment, high priority plants conducting SPRA</t>
  </si>
  <si>
    <t>Submit seismic risk assessment, high priority plants conducting SMA</t>
  </si>
  <si>
    <t>Submit seismic high and low frequency confirmations.</t>
  </si>
  <si>
    <t>Submit seismic spent fuel pool evaluation</t>
  </si>
  <si>
    <t>Number of SPRAs reflects the lastest estimate of expected submittials</t>
  </si>
  <si>
    <t>Submit focused evaluation of Local Intense Precipitation Hazard and Available Physical Margin</t>
  </si>
  <si>
    <t>Submit Focused evaluation of Local Intense Precipitation Hazard and Available Physical Margin</t>
  </si>
  <si>
    <t>A Focused evaluation is an alternative approach to the integrated assessment for sites whose sole exceedance of the design basis comes from a local intenses precipitation event or have available physical margin to mitigate the effects of other hazards</t>
  </si>
  <si>
    <t>Submit seismic low frequency confirmations.</t>
  </si>
  <si>
    <t>No SMA submittals are anticipated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</si>
</sst>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#,##0.0"/>
    <numFmt numFmtId="166" formatCode="&quot;$&quot;#,##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8FEA4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2" fillId="0" borderId="0" xfId="1" applyFont="1" applyAlignment="1" applyProtection="1"/>
    <xf numFmtId="0" fontId="0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8" xfId="0" applyFont="1" applyFill="1" applyBorder="1" applyAlignment="1">
      <alignment vertical="top" wrapText="1"/>
    </xf>
    <xf numFmtId="3" fontId="0" fillId="0" borderId="0" xfId="0" applyNumberFormat="1" applyAlignment="1">
      <alignment wrapText="1"/>
    </xf>
    <xf numFmtId="0" fontId="3" fillId="0" borderId="7" xfId="0" applyFont="1" applyFill="1" applyBorder="1" applyAlignment="1">
      <alignment horizontal="right" vertical="top" wrapText="1"/>
    </xf>
    <xf numFmtId="165" fontId="0" fillId="0" borderId="0" xfId="2" applyNumberFormat="1" applyFont="1"/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top" wrapText="1"/>
    </xf>
    <xf numFmtId="165" fontId="1" fillId="3" borderId="1" xfId="2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164" fontId="1" fillId="4" borderId="1" xfId="2" applyNumberFormat="1" applyFont="1" applyFill="1" applyBorder="1"/>
    <xf numFmtId="3" fontId="0" fillId="0" borderId="7" xfId="0" applyNumberFormat="1" applyBorder="1" applyAlignment="1">
      <alignment wrapText="1"/>
    </xf>
    <xf numFmtId="3" fontId="0" fillId="0" borderId="7" xfId="0" applyNumberFormat="1" applyFont="1" applyBorder="1" applyAlignment="1">
      <alignment wrapText="1"/>
    </xf>
    <xf numFmtId="164" fontId="3" fillId="2" borderId="1" xfId="2" applyNumberFormat="1" applyFont="1" applyFill="1" applyBorder="1" applyAlignment="1">
      <alignment horizontal="right" vertical="top" wrapText="1"/>
    </xf>
    <xf numFmtId="164" fontId="3" fillId="4" borderId="1" xfId="2" applyNumberFormat="1" applyFont="1" applyFill="1" applyBorder="1" applyAlignment="1">
      <alignment horizontal="right" vertical="top" wrapText="1"/>
    </xf>
    <xf numFmtId="164" fontId="0" fillId="4" borderId="1" xfId="2" applyNumberFormat="1" applyFont="1" applyFill="1" applyBorder="1" applyAlignment="1">
      <alignment horizontal="right" vertical="top" wrapText="1"/>
    </xf>
    <xf numFmtId="164" fontId="4" fillId="4" borderId="1" xfId="2" applyNumberFormat="1" applyFont="1" applyFill="1" applyBorder="1" applyAlignment="1">
      <alignment horizontal="right" vertical="top" wrapText="1"/>
    </xf>
    <xf numFmtId="164" fontId="3" fillId="4" borderId="1" xfId="2" applyNumberFormat="1" applyFont="1" applyFill="1" applyBorder="1" applyAlignment="1">
      <alignment horizontal="right" wrapText="1"/>
    </xf>
    <xf numFmtId="164" fontId="4" fillId="4" borderId="1" xfId="2" applyNumberFormat="1" applyFont="1" applyFill="1" applyBorder="1" applyAlignment="1">
      <alignment horizontal="right" wrapText="1"/>
    </xf>
    <xf numFmtId="164" fontId="1" fillId="4" borderId="1" xfId="2" applyNumberFormat="1" applyFont="1" applyFill="1" applyBorder="1" applyAlignment="1">
      <alignment horizontal="right" vertical="top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4" fillId="2" borderId="1" xfId="2" applyNumberFormat="1" applyFont="1" applyFill="1" applyBorder="1" applyAlignment="1">
      <alignment horizontal="right" vertical="top" wrapText="1"/>
    </xf>
    <xf numFmtId="164" fontId="3" fillId="2" borderId="1" xfId="2" applyNumberFormat="1" applyFont="1" applyFill="1" applyBorder="1" applyAlignment="1">
      <alignment horizontal="right" wrapText="1"/>
    </xf>
    <xf numFmtId="164" fontId="4" fillId="2" borderId="1" xfId="2" applyNumberFormat="1" applyFont="1" applyFill="1" applyBorder="1" applyAlignment="1">
      <alignment horizontal="right" wrapText="1"/>
    </xf>
    <xf numFmtId="164" fontId="4" fillId="3" borderId="1" xfId="2" applyNumberFormat="1" applyFont="1" applyFill="1" applyBorder="1" applyAlignment="1">
      <alignment horizontal="right" vertical="top" wrapText="1"/>
    </xf>
    <xf numFmtId="164" fontId="4" fillId="3" borderId="1" xfId="2" applyNumberFormat="1" applyFont="1" applyFill="1" applyBorder="1" applyAlignment="1">
      <alignment horizontal="right" wrapText="1"/>
    </xf>
    <xf numFmtId="164" fontId="1" fillId="3" borderId="1" xfId="2" applyNumberFormat="1" applyFont="1" applyFill="1" applyBorder="1"/>
    <xf numFmtId="164" fontId="0" fillId="0" borderId="0" xfId="2" applyNumberFormat="1" applyFont="1"/>
    <xf numFmtId="0" fontId="1" fillId="2" borderId="4" xfId="0" applyFont="1" applyFill="1" applyBorder="1" applyAlignment="1">
      <alignment horizontal="center"/>
    </xf>
    <xf numFmtId="166" fontId="3" fillId="2" borderId="1" xfId="2" applyNumberFormat="1" applyFont="1" applyFill="1" applyBorder="1" applyAlignment="1">
      <alignment horizontal="right" vertical="top" wrapText="1"/>
    </xf>
    <xf numFmtId="164" fontId="6" fillId="2" borderId="1" xfId="2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164" fontId="3" fillId="2" borderId="1" xfId="2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  <color rgb="FF99FF99"/>
      <color rgb="FFF8FEA4"/>
      <color rgb="FFCCFF99"/>
      <color rgb="FFB9C1FD"/>
      <color rgb="FFA3FFFF"/>
      <color rgb="FFCCFFFF"/>
      <color rgb="FF99FFCC"/>
      <color rgb="FFFFFFCC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zoomScale="70" zoomScaleNormal="70" zoomScaleSheetLayoutView="100" workbookViewId="0">
      <pane xSplit="1" ySplit="2" topLeftCell="D11" activePane="bottomRight" state="frozen"/>
      <selection pane="topRight" activeCell="B1" sqref="B1"/>
      <selection pane="bottomLeft" activeCell="A3" sqref="A3"/>
      <selection pane="bottomRight" activeCell="H11" sqref="H11:N13"/>
    </sheetView>
  </sheetViews>
  <sheetFormatPr defaultColWidth="13.42578125" defaultRowHeight="12.75" x14ac:dyDescent="0.2"/>
  <cols>
    <col min="1" max="1" width="19.7109375" style="1" customWidth="1"/>
    <col min="2" max="2" width="18.5703125" style="1" customWidth="1"/>
    <col min="3" max="7" width="13.42578125" style="1"/>
    <col min="8" max="8" width="18.5703125" style="1" customWidth="1"/>
    <col min="9" max="13" width="13.42578125" style="1"/>
    <col min="14" max="14" width="14.5703125" style="1" customWidth="1"/>
    <col min="15" max="18" width="13.42578125" style="1"/>
    <col min="19" max="19" width="15.28515625" style="12" bestFit="1" customWidth="1"/>
    <col min="20" max="20" width="56.140625" style="7" customWidth="1"/>
    <col min="21" max="16384" width="13.42578125" style="1"/>
  </cols>
  <sheetData>
    <row r="1" spans="1:21" x14ac:dyDescent="0.2">
      <c r="A1" s="3"/>
      <c r="B1" s="51" t="s">
        <v>36</v>
      </c>
      <c r="C1" s="52"/>
      <c r="D1" s="52"/>
      <c r="E1" s="52"/>
      <c r="F1" s="52"/>
      <c r="G1" s="53"/>
      <c r="H1" s="56" t="s">
        <v>31</v>
      </c>
      <c r="I1" s="56"/>
      <c r="J1" s="56"/>
      <c r="K1" s="56"/>
      <c r="L1" s="56"/>
      <c r="M1" s="56"/>
      <c r="N1" s="45"/>
      <c r="O1" s="57" t="s">
        <v>32</v>
      </c>
      <c r="P1" s="58"/>
      <c r="Q1" s="58"/>
      <c r="R1" s="58"/>
      <c r="S1" s="59"/>
    </row>
    <row r="2" spans="1:21" ht="38.25" x14ac:dyDescent="0.2">
      <c r="A2" s="4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13" t="s">
        <v>1</v>
      </c>
      <c r="I2" s="13" t="s">
        <v>2</v>
      </c>
      <c r="J2" s="13" t="s">
        <v>3</v>
      </c>
      <c r="K2" s="13" t="s">
        <v>4</v>
      </c>
      <c r="L2" s="13" t="s">
        <v>5</v>
      </c>
      <c r="M2" s="13" t="s">
        <v>6</v>
      </c>
      <c r="N2" s="13" t="s">
        <v>37</v>
      </c>
      <c r="O2" s="19" t="s">
        <v>2</v>
      </c>
      <c r="P2" s="19" t="s">
        <v>3</v>
      </c>
      <c r="Q2" s="19" t="s">
        <v>4</v>
      </c>
      <c r="R2" s="19" t="s">
        <v>5</v>
      </c>
      <c r="S2" s="20" t="s">
        <v>6</v>
      </c>
      <c r="T2" s="6" t="s">
        <v>34</v>
      </c>
    </row>
    <row r="3" spans="1:21" ht="25.5" x14ac:dyDescent="0.2">
      <c r="A3" s="5" t="s">
        <v>7</v>
      </c>
      <c r="B3" s="22" t="s">
        <v>8</v>
      </c>
      <c r="C3" s="31">
        <v>110</v>
      </c>
      <c r="D3" s="31">
        <v>1</v>
      </c>
      <c r="E3" s="31">
        <f>C3*D3</f>
        <v>110</v>
      </c>
      <c r="F3" s="31">
        <v>2.6</v>
      </c>
      <c r="G3" s="32">
        <f>E3*F3</f>
        <v>286</v>
      </c>
      <c r="H3" s="14" t="s">
        <v>8</v>
      </c>
      <c r="I3" s="30">
        <v>0</v>
      </c>
      <c r="J3" s="30">
        <v>0</v>
      </c>
      <c r="K3" s="30">
        <f>I3*J3</f>
        <v>0</v>
      </c>
      <c r="L3" s="30">
        <v>0</v>
      </c>
      <c r="M3" s="30">
        <f>K3*L3</f>
        <v>0</v>
      </c>
      <c r="N3" s="46">
        <f>M3*279</f>
        <v>0</v>
      </c>
      <c r="O3" s="37">
        <f t="shared" ref="O3:S7" si="0">I3-C3</f>
        <v>-110</v>
      </c>
      <c r="P3" s="37">
        <f t="shared" si="0"/>
        <v>-1</v>
      </c>
      <c r="Q3" s="37">
        <f t="shared" si="0"/>
        <v>-110</v>
      </c>
      <c r="R3" s="37">
        <f t="shared" si="0"/>
        <v>-2.6</v>
      </c>
      <c r="S3" s="37">
        <f t="shared" si="0"/>
        <v>-286</v>
      </c>
      <c r="T3" s="8"/>
    </row>
    <row r="4" spans="1:21" ht="51" x14ac:dyDescent="0.2">
      <c r="A4" s="5" t="s">
        <v>7</v>
      </c>
      <c r="B4" s="22" t="s">
        <v>9</v>
      </c>
      <c r="C4" s="31">
        <v>110</v>
      </c>
      <c r="D4" s="31">
        <v>1</v>
      </c>
      <c r="E4" s="31">
        <f t="shared" ref="E4:E24" si="1">C4*D4</f>
        <v>110</v>
      </c>
      <c r="F4" s="31">
        <v>40</v>
      </c>
      <c r="G4" s="32">
        <f>E4*F4</f>
        <v>4400</v>
      </c>
      <c r="H4" s="14" t="s">
        <v>9</v>
      </c>
      <c r="I4" s="30">
        <v>0</v>
      </c>
      <c r="J4" s="30">
        <v>0</v>
      </c>
      <c r="K4" s="30">
        <f t="shared" ref="K4:K24" si="2">I4*J4</f>
        <v>0</v>
      </c>
      <c r="L4" s="30">
        <v>0</v>
      </c>
      <c r="M4" s="30">
        <f t="shared" ref="M4:M24" si="3">K4*L4</f>
        <v>0</v>
      </c>
      <c r="N4" s="46">
        <f t="shared" ref="N4:N26" si="4">M4*279</f>
        <v>0</v>
      </c>
      <c r="O4" s="37">
        <f t="shared" si="0"/>
        <v>-110</v>
      </c>
      <c r="P4" s="37">
        <f t="shared" si="0"/>
        <v>-1</v>
      </c>
      <c r="Q4" s="37">
        <f t="shared" si="0"/>
        <v>-110</v>
      </c>
      <c r="R4" s="37">
        <f t="shared" si="0"/>
        <v>-40</v>
      </c>
      <c r="S4" s="37">
        <f t="shared" si="0"/>
        <v>-4400</v>
      </c>
      <c r="T4" s="8"/>
    </row>
    <row r="5" spans="1:21" ht="63.75" x14ac:dyDescent="0.2">
      <c r="A5" s="5" t="s">
        <v>10</v>
      </c>
      <c r="B5" s="22" t="s">
        <v>11</v>
      </c>
      <c r="C5" s="31">
        <v>106</v>
      </c>
      <c r="D5" s="31">
        <v>1</v>
      </c>
      <c r="E5" s="31">
        <f t="shared" si="1"/>
        <v>106</v>
      </c>
      <c r="F5" s="31">
        <v>170</v>
      </c>
      <c r="G5" s="32">
        <f t="shared" ref="G5:G23" si="5">E5*F5</f>
        <v>18020</v>
      </c>
      <c r="H5" s="14" t="s">
        <v>11</v>
      </c>
      <c r="I5" s="30">
        <v>0</v>
      </c>
      <c r="J5" s="30">
        <v>0</v>
      </c>
      <c r="K5" s="30">
        <f t="shared" si="2"/>
        <v>0</v>
      </c>
      <c r="L5" s="30">
        <v>0</v>
      </c>
      <c r="M5" s="30">
        <f t="shared" si="3"/>
        <v>0</v>
      </c>
      <c r="N5" s="46">
        <f t="shared" si="4"/>
        <v>0</v>
      </c>
      <c r="O5" s="37">
        <f t="shared" si="0"/>
        <v>-106</v>
      </c>
      <c r="P5" s="37">
        <f t="shared" si="0"/>
        <v>-1</v>
      </c>
      <c r="Q5" s="37">
        <f t="shared" si="0"/>
        <v>-106</v>
      </c>
      <c r="R5" s="37">
        <f t="shared" si="0"/>
        <v>-170</v>
      </c>
      <c r="S5" s="37">
        <f t="shared" si="0"/>
        <v>-18020</v>
      </c>
      <c r="T5" s="8"/>
    </row>
    <row r="6" spans="1:21" ht="63.75" x14ac:dyDescent="0.2">
      <c r="A6" s="5" t="s">
        <v>10</v>
      </c>
      <c r="B6" s="22" t="s">
        <v>12</v>
      </c>
      <c r="C6" s="31">
        <v>98</v>
      </c>
      <c r="D6" s="31">
        <v>1</v>
      </c>
      <c r="E6" s="31">
        <f t="shared" si="1"/>
        <v>98</v>
      </c>
      <c r="F6" s="31">
        <v>1420</v>
      </c>
      <c r="G6" s="32">
        <f t="shared" si="5"/>
        <v>139160</v>
      </c>
      <c r="H6" s="14" t="s">
        <v>38</v>
      </c>
      <c r="I6" s="30">
        <v>0</v>
      </c>
      <c r="J6" s="30">
        <v>0</v>
      </c>
      <c r="K6" s="30">
        <f t="shared" si="2"/>
        <v>0</v>
      </c>
      <c r="L6" s="30">
        <v>0</v>
      </c>
      <c r="M6" s="30">
        <f t="shared" si="3"/>
        <v>0</v>
      </c>
      <c r="N6" s="46">
        <f t="shared" si="4"/>
        <v>0</v>
      </c>
      <c r="O6" s="37">
        <f t="shared" si="0"/>
        <v>-98</v>
      </c>
      <c r="P6" s="37">
        <f t="shared" si="0"/>
        <v>-1</v>
      </c>
      <c r="Q6" s="37">
        <f t="shared" si="0"/>
        <v>-98</v>
      </c>
      <c r="R6" s="37">
        <f t="shared" si="0"/>
        <v>-1420</v>
      </c>
      <c r="S6" s="37">
        <f t="shared" si="0"/>
        <v>-139160</v>
      </c>
      <c r="T6" s="8"/>
    </row>
    <row r="7" spans="1:21" ht="51" x14ac:dyDescent="0.2">
      <c r="A7" s="5" t="s">
        <v>10</v>
      </c>
      <c r="B7" s="22" t="s">
        <v>13</v>
      </c>
      <c r="C7" s="31">
        <v>8</v>
      </c>
      <c r="D7" s="31">
        <v>1</v>
      </c>
      <c r="E7" s="31">
        <f t="shared" si="1"/>
        <v>8</v>
      </c>
      <c r="F7" s="31">
        <v>2850</v>
      </c>
      <c r="G7" s="32">
        <f t="shared" si="5"/>
        <v>22800</v>
      </c>
      <c r="H7" s="14" t="s">
        <v>13</v>
      </c>
      <c r="I7" s="30">
        <v>0</v>
      </c>
      <c r="J7" s="30">
        <v>0</v>
      </c>
      <c r="K7" s="30">
        <f t="shared" si="2"/>
        <v>0</v>
      </c>
      <c r="L7" s="30">
        <v>0</v>
      </c>
      <c r="M7" s="30">
        <f t="shared" si="3"/>
        <v>0</v>
      </c>
      <c r="N7" s="46">
        <f t="shared" si="4"/>
        <v>0</v>
      </c>
      <c r="O7" s="37">
        <f t="shared" si="0"/>
        <v>-8</v>
      </c>
      <c r="P7" s="37">
        <f t="shared" si="0"/>
        <v>-1</v>
      </c>
      <c r="Q7" s="37">
        <f t="shared" si="0"/>
        <v>-8</v>
      </c>
      <c r="R7" s="37">
        <f t="shared" si="0"/>
        <v>-2850</v>
      </c>
      <c r="S7" s="37">
        <f t="shared" si="0"/>
        <v>-22800</v>
      </c>
    </row>
    <row r="8" spans="1:21" ht="51" x14ac:dyDescent="0.2">
      <c r="A8" s="54" t="s">
        <v>10</v>
      </c>
      <c r="B8" s="23" t="s">
        <v>33</v>
      </c>
      <c r="C8" s="31">
        <v>27</v>
      </c>
      <c r="D8" s="31">
        <v>1</v>
      </c>
      <c r="E8" s="31">
        <f t="shared" si="1"/>
        <v>27</v>
      </c>
      <c r="F8" s="31">
        <v>11000</v>
      </c>
      <c r="G8" s="32">
        <f t="shared" si="5"/>
        <v>297000</v>
      </c>
      <c r="H8" s="15" t="s">
        <v>39</v>
      </c>
      <c r="I8" s="30">
        <v>36</v>
      </c>
      <c r="J8" s="30">
        <v>1</v>
      </c>
      <c r="K8" s="30">
        <f t="shared" si="2"/>
        <v>36</v>
      </c>
      <c r="L8" s="30">
        <v>5500</v>
      </c>
      <c r="M8" s="30">
        <f t="shared" si="3"/>
        <v>198000</v>
      </c>
      <c r="N8" s="46">
        <f t="shared" si="4"/>
        <v>55242000</v>
      </c>
      <c r="O8" s="37">
        <f t="shared" ref="O8:O9" si="6">I8-C8</f>
        <v>9</v>
      </c>
      <c r="P8" s="37">
        <f t="shared" ref="P8:P9" si="7">J8-D8</f>
        <v>0</v>
      </c>
      <c r="Q8" s="37">
        <f t="shared" ref="Q8:Q9" si="8">K8-E8</f>
        <v>9</v>
      </c>
      <c r="R8" s="37">
        <f t="shared" ref="R8:R9" si="9">L8-F8</f>
        <v>-5500</v>
      </c>
      <c r="S8" s="37">
        <f t="shared" ref="S8:S9" si="10">M8-G8</f>
        <v>-99000</v>
      </c>
      <c r="T8" s="28" t="s">
        <v>43</v>
      </c>
    </row>
    <row r="9" spans="1:21" ht="195" customHeight="1" x14ac:dyDescent="0.2">
      <c r="A9" s="55"/>
      <c r="B9" s="24" t="s">
        <v>29</v>
      </c>
      <c r="C9" s="31">
        <v>10</v>
      </c>
      <c r="D9" s="31">
        <v>1</v>
      </c>
      <c r="E9" s="31">
        <f t="shared" si="1"/>
        <v>10</v>
      </c>
      <c r="F9" s="31">
        <v>1750</v>
      </c>
      <c r="G9" s="32">
        <f t="shared" si="5"/>
        <v>17500</v>
      </c>
      <c r="H9" s="16" t="s">
        <v>40</v>
      </c>
      <c r="I9" s="30">
        <v>0</v>
      </c>
      <c r="J9" s="30">
        <v>0</v>
      </c>
      <c r="K9" s="30">
        <v>0</v>
      </c>
      <c r="L9" s="30">
        <v>0</v>
      </c>
      <c r="M9" s="30">
        <f t="shared" si="3"/>
        <v>0</v>
      </c>
      <c r="N9" s="46">
        <f t="shared" si="4"/>
        <v>0</v>
      </c>
      <c r="O9" s="37">
        <f t="shared" si="6"/>
        <v>-10</v>
      </c>
      <c r="P9" s="37">
        <f t="shared" si="7"/>
        <v>-1</v>
      </c>
      <c r="Q9" s="37">
        <f t="shared" si="8"/>
        <v>-10</v>
      </c>
      <c r="R9" s="37">
        <f t="shared" si="9"/>
        <v>-1750</v>
      </c>
      <c r="S9" s="37">
        <f t="shared" si="10"/>
        <v>-17500</v>
      </c>
      <c r="T9" s="29" t="s">
        <v>48</v>
      </c>
    </row>
    <row r="10" spans="1:21" ht="51" x14ac:dyDescent="0.2">
      <c r="A10" s="5" t="s">
        <v>10</v>
      </c>
      <c r="B10" s="24" t="s">
        <v>30</v>
      </c>
      <c r="C10" s="31">
        <v>43</v>
      </c>
      <c r="D10" s="31">
        <v>1</v>
      </c>
      <c r="E10" s="31">
        <f t="shared" si="1"/>
        <v>43</v>
      </c>
      <c r="F10" s="31">
        <v>1400</v>
      </c>
      <c r="G10" s="32">
        <f t="shared" si="5"/>
        <v>60200</v>
      </c>
      <c r="H10" s="16" t="s">
        <v>30</v>
      </c>
      <c r="I10" s="30">
        <v>0</v>
      </c>
      <c r="J10" s="30">
        <v>0</v>
      </c>
      <c r="K10" s="30">
        <f t="shared" si="2"/>
        <v>0</v>
      </c>
      <c r="L10" s="30">
        <v>0</v>
      </c>
      <c r="M10" s="30">
        <f t="shared" si="3"/>
        <v>0</v>
      </c>
      <c r="N10" s="46">
        <f t="shared" si="4"/>
        <v>0</v>
      </c>
      <c r="O10" s="37">
        <f t="shared" ref="O10:O24" si="11">I10-C10</f>
        <v>-43</v>
      </c>
      <c r="P10" s="37">
        <f t="shared" ref="P10:P24" si="12">J10-D10</f>
        <v>-1</v>
      </c>
      <c r="Q10" s="37">
        <f t="shared" ref="Q10:Q24" si="13">K10-E10</f>
        <v>-43</v>
      </c>
      <c r="R10" s="37">
        <f t="shared" ref="R10:R24" si="14">L10-F10</f>
        <v>-1400</v>
      </c>
      <c r="S10" s="37">
        <f t="shared" ref="S10:S24" si="15">M10-G10</f>
        <v>-60200</v>
      </c>
      <c r="T10" s="10" t="s">
        <v>48</v>
      </c>
      <c r="U10" s="11"/>
    </row>
    <row r="11" spans="1:21" ht="51" x14ac:dyDescent="0.2">
      <c r="A11" s="5" t="s">
        <v>10</v>
      </c>
      <c r="B11" s="24"/>
      <c r="C11" s="31"/>
      <c r="D11" s="31"/>
      <c r="E11" s="31"/>
      <c r="F11" s="31"/>
      <c r="G11" s="32"/>
      <c r="H11" s="49" t="s">
        <v>41</v>
      </c>
      <c r="I11" s="30">
        <v>43</v>
      </c>
      <c r="J11" s="30">
        <v>1</v>
      </c>
      <c r="K11" s="30">
        <f t="shared" si="2"/>
        <v>43</v>
      </c>
      <c r="L11" s="47">
        <v>200</v>
      </c>
      <c r="M11" s="30">
        <f t="shared" si="3"/>
        <v>8600</v>
      </c>
      <c r="N11" s="46">
        <f t="shared" si="4"/>
        <v>2399400</v>
      </c>
      <c r="O11" s="37">
        <f t="shared" ref="O11:O13" si="16">I11-C11</f>
        <v>43</v>
      </c>
      <c r="P11" s="37">
        <f t="shared" ref="P11:P13" si="17">J11-D11</f>
        <v>1</v>
      </c>
      <c r="Q11" s="37">
        <f t="shared" ref="Q11:Q13" si="18">K11-E11</f>
        <v>43</v>
      </c>
      <c r="R11" s="37">
        <f t="shared" ref="R11:R13" si="19">L11-F11</f>
        <v>200</v>
      </c>
      <c r="S11" s="37">
        <f t="shared" ref="S11:S13" si="20">M11-G11</f>
        <v>8600</v>
      </c>
      <c r="T11" s="10"/>
      <c r="U11" s="48"/>
    </row>
    <row r="12" spans="1:21" ht="51" x14ac:dyDescent="0.2">
      <c r="A12" s="5" t="s">
        <v>10</v>
      </c>
      <c r="B12" s="24"/>
      <c r="C12" s="31"/>
      <c r="D12" s="31"/>
      <c r="E12" s="31"/>
      <c r="F12" s="31"/>
      <c r="G12" s="32"/>
      <c r="H12" s="49" t="s">
        <v>47</v>
      </c>
      <c r="I12" s="30">
        <v>2</v>
      </c>
      <c r="J12" s="30">
        <v>1</v>
      </c>
      <c r="K12" s="30">
        <f t="shared" ref="K12" si="21">I12*J12</f>
        <v>2</v>
      </c>
      <c r="L12" s="47">
        <v>200</v>
      </c>
      <c r="M12" s="30">
        <f t="shared" ref="M12" si="22">K12*L12</f>
        <v>400</v>
      </c>
      <c r="N12" s="46">
        <f t="shared" ref="N12" si="23">M12*279</f>
        <v>111600</v>
      </c>
      <c r="O12" s="37">
        <f t="shared" ref="O12" si="24">I12-C12</f>
        <v>2</v>
      </c>
      <c r="P12" s="37">
        <f t="shared" ref="P12" si="25">J12-D12</f>
        <v>1</v>
      </c>
      <c r="Q12" s="37">
        <f t="shared" ref="Q12" si="26">K12-E12</f>
        <v>2</v>
      </c>
      <c r="R12" s="37">
        <f t="shared" ref="R12" si="27">L12-F12</f>
        <v>200</v>
      </c>
      <c r="S12" s="37">
        <f t="shared" ref="S12" si="28">M12-G12</f>
        <v>400</v>
      </c>
      <c r="T12" s="10"/>
      <c r="U12" s="48"/>
    </row>
    <row r="13" spans="1:21" ht="51" x14ac:dyDescent="0.2">
      <c r="A13" s="5" t="s">
        <v>10</v>
      </c>
      <c r="B13" s="24"/>
      <c r="C13" s="31"/>
      <c r="D13" s="31"/>
      <c r="E13" s="31"/>
      <c r="F13" s="31"/>
      <c r="G13" s="32"/>
      <c r="H13" s="49" t="s">
        <v>42</v>
      </c>
      <c r="I13" s="30">
        <v>66</v>
      </c>
      <c r="J13" s="30">
        <v>1</v>
      </c>
      <c r="K13" s="30">
        <f t="shared" si="2"/>
        <v>66</v>
      </c>
      <c r="L13" s="47">
        <v>200</v>
      </c>
      <c r="M13" s="30">
        <f t="shared" si="3"/>
        <v>13200</v>
      </c>
      <c r="N13" s="46">
        <f t="shared" si="4"/>
        <v>3682800</v>
      </c>
      <c r="O13" s="37">
        <f t="shared" si="16"/>
        <v>66</v>
      </c>
      <c r="P13" s="37">
        <f t="shared" si="17"/>
        <v>1</v>
      </c>
      <c r="Q13" s="37">
        <f t="shared" si="18"/>
        <v>66</v>
      </c>
      <c r="R13" s="37">
        <f t="shared" si="19"/>
        <v>200</v>
      </c>
      <c r="S13" s="37">
        <f t="shared" si="20"/>
        <v>13200</v>
      </c>
      <c r="T13" s="10"/>
      <c r="U13" s="48"/>
    </row>
    <row r="14" spans="1:21" ht="63.75" x14ac:dyDescent="0.2">
      <c r="A14" s="5" t="s">
        <v>14</v>
      </c>
      <c r="B14" s="22" t="s">
        <v>15</v>
      </c>
      <c r="C14" s="31">
        <v>106</v>
      </c>
      <c r="D14" s="31">
        <v>1</v>
      </c>
      <c r="E14" s="31">
        <f t="shared" si="1"/>
        <v>106</v>
      </c>
      <c r="F14" s="31">
        <v>170</v>
      </c>
      <c r="G14" s="32">
        <f t="shared" si="5"/>
        <v>18020</v>
      </c>
      <c r="H14" s="14" t="s">
        <v>15</v>
      </c>
      <c r="I14" s="30"/>
      <c r="J14" s="30"/>
      <c r="K14" s="30"/>
      <c r="L14" s="30"/>
      <c r="M14" s="30"/>
      <c r="N14" s="46"/>
      <c r="O14" s="37">
        <f t="shared" si="11"/>
        <v>-106</v>
      </c>
      <c r="P14" s="37">
        <f t="shared" si="12"/>
        <v>-1</v>
      </c>
      <c r="Q14" s="37">
        <f t="shared" si="13"/>
        <v>-106</v>
      </c>
      <c r="R14" s="37">
        <f t="shared" si="14"/>
        <v>-170</v>
      </c>
      <c r="S14" s="37">
        <f t="shared" si="15"/>
        <v>-18020</v>
      </c>
      <c r="T14" s="50"/>
    </row>
    <row r="15" spans="1:21" ht="51" x14ac:dyDescent="0.2">
      <c r="A15" s="5" t="s">
        <v>14</v>
      </c>
      <c r="B15" s="22" t="s">
        <v>16</v>
      </c>
      <c r="C15" s="31">
        <v>106</v>
      </c>
      <c r="D15" s="31">
        <v>1</v>
      </c>
      <c r="E15" s="31">
        <f t="shared" si="1"/>
        <v>106</v>
      </c>
      <c r="F15" s="31">
        <v>1520</v>
      </c>
      <c r="G15" s="32">
        <f t="shared" si="5"/>
        <v>161120</v>
      </c>
      <c r="H15" s="14" t="s">
        <v>16</v>
      </c>
      <c r="I15" s="30">
        <v>8</v>
      </c>
      <c r="J15" s="30">
        <v>1</v>
      </c>
      <c r="K15" s="30">
        <f t="shared" si="2"/>
        <v>8</v>
      </c>
      <c r="L15" s="30">
        <v>1520</v>
      </c>
      <c r="M15" s="30">
        <f t="shared" si="3"/>
        <v>12160</v>
      </c>
      <c r="N15" s="46">
        <f t="shared" si="4"/>
        <v>3392640</v>
      </c>
      <c r="O15" s="37">
        <f t="shared" si="11"/>
        <v>-98</v>
      </c>
      <c r="P15" s="37">
        <f t="shared" si="12"/>
        <v>0</v>
      </c>
      <c r="Q15" s="37">
        <f t="shared" si="13"/>
        <v>-98</v>
      </c>
      <c r="R15" s="37">
        <f t="shared" si="14"/>
        <v>0</v>
      </c>
      <c r="S15" s="37">
        <f t="shared" si="15"/>
        <v>-148960</v>
      </c>
      <c r="T15" s="8"/>
    </row>
    <row r="16" spans="1:21" ht="51" x14ac:dyDescent="0.2">
      <c r="A16" s="5" t="s">
        <v>14</v>
      </c>
      <c r="B16" s="24" t="s">
        <v>17</v>
      </c>
      <c r="C16" s="31">
        <v>106</v>
      </c>
      <c r="D16" s="31">
        <v>1</v>
      </c>
      <c r="E16" s="31">
        <f t="shared" si="1"/>
        <v>106</v>
      </c>
      <c r="F16" s="31">
        <v>2350</v>
      </c>
      <c r="G16" s="32">
        <f t="shared" si="5"/>
        <v>249100</v>
      </c>
      <c r="H16" s="16" t="s">
        <v>17</v>
      </c>
      <c r="I16" s="30">
        <v>20</v>
      </c>
      <c r="J16" s="30">
        <v>1</v>
      </c>
      <c r="K16" s="30">
        <f>I16*J16</f>
        <v>20</v>
      </c>
      <c r="L16" s="30">
        <v>2645</v>
      </c>
      <c r="M16" s="30">
        <f t="shared" si="3"/>
        <v>52900</v>
      </c>
      <c r="N16" s="46">
        <f t="shared" si="4"/>
        <v>14759100</v>
      </c>
      <c r="O16" s="37">
        <f t="shared" si="11"/>
        <v>-86</v>
      </c>
      <c r="P16" s="37">
        <f t="shared" si="12"/>
        <v>0</v>
      </c>
      <c r="Q16" s="37">
        <f t="shared" si="13"/>
        <v>-86</v>
      </c>
      <c r="R16" s="37">
        <f t="shared" si="14"/>
        <v>295</v>
      </c>
      <c r="S16" s="37">
        <f t="shared" si="15"/>
        <v>-196200</v>
      </c>
      <c r="T16" s="8"/>
    </row>
    <row r="17" spans="1:20" ht="63.75" x14ac:dyDescent="0.2">
      <c r="A17" s="5" t="s">
        <v>14</v>
      </c>
      <c r="B17" s="24" t="s">
        <v>45</v>
      </c>
      <c r="C17" s="31"/>
      <c r="D17" s="31"/>
      <c r="E17" s="31"/>
      <c r="F17" s="31"/>
      <c r="G17" s="32"/>
      <c r="H17" s="16" t="s">
        <v>44</v>
      </c>
      <c r="I17" s="30">
        <v>58</v>
      </c>
      <c r="J17" s="30">
        <v>1</v>
      </c>
      <c r="K17" s="30">
        <f>I17*J17</f>
        <v>58</v>
      </c>
      <c r="L17" s="30">
        <v>500</v>
      </c>
      <c r="M17" s="30">
        <f t="shared" si="3"/>
        <v>29000</v>
      </c>
      <c r="N17" s="46">
        <f t="shared" si="4"/>
        <v>8091000</v>
      </c>
      <c r="O17" s="37">
        <f t="shared" ref="O17" si="29">I17-C17</f>
        <v>58</v>
      </c>
      <c r="P17" s="37">
        <f t="shared" ref="P17" si="30">J17-D17</f>
        <v>1</v>
      </c>
      <c r="Q17" s="37">
        <f t="shared" ref="Q17" si="31">K17-E17</f>
        <v>58</v>
      </c>
      <c r="R17" s="37">
        <f t="shared" ref="R17" si="32">L17-F17</f>
        <v>500</v>
      </c>
      <c r="S17" s="37">
        <f t="shared" ref="S17" si="33">M17-G17</f>
        <v>29000</v>
      </c>
      <c r="T17" s="50" t="s">
        <v>46</v>
      </c>
    </row>
    <row r="18" spans="1:20" ht="63.75" x14ac:dyDescent="0.2">
      <c r="A18" s="5" t="s">
        <v>18</v>
      </c>
      <c r="B18" s="22" t="s">
        <v>19</v>
      </c>
      <c r="C18" s="31">
        <v>104</v>
      </c>
      <c r="D18" s="31">
        <v>1</v>
      </c>
      <c r="E18" s="31">
        <f t="shared" si="1"/>
        <v>104</v>
      </c>
      <c r="F18" s="31">
        <v>200</v>
      </c>
      <c r="G18" s="32">
        <f t="shared" si="5"/>
        <v>20800</v>
      </c>
      <c r="H18" s="14" t="s">
        <v>19</v>
      </c>
      <c r="I18" s="30">
        <v>0</v>
      </c>
      <c r="J18" s="30">
        <v>0</v>
      </c>
      <c r="K18" s="30">
        <f t="shared" si="2"/>
        <v>0</v>
      </c>
      <c r="L18" s="30">
        <v>0</v>
      </c>
      <c r="M18" s="30">
        <f t="shared" si="3"/>
        <v>0</v>
      </c>
      <c r="N18" s="46">
        <f t="shared" si="4"/>
        <v>0</v>
      </c>
      <c r="O18" s="37">
        <f t="shared" si="11"/>
        <v>-104</v>
      </c>
      <c r="P18" s="37">
        <f t="shared" si="12"/>
        <v>-1</v>
      </c>
      <c r="Q18" s="37">
        <f t="shared" si="13"/>
        <v>-104</v>
      </c>
      <c r="R18" s="37">
        <f t="shared" si="14"/>
        <v>-200</v>
      </c>
      <c r="S18" s="37">
        <f t="shared" si="15"/>
        <v>-20800</v>
      </c>
    </row>
    <row r="19" spans="1:20" ht="51" x14ac:dyDescent="0.2">
      <c r="A19" s="5" t="s">
        <v>18</v>
      </c>
      <c r="B19" s="22" t="s">
        <v>20</v>
      </c>
      <c r="C19" s="31">
        <v>104</v>
      </c>
      <c r="D19" s="31">
        <v>1</v>
      </c>
      <c r="E19" s="31">
        <f t="shared" si="1"/>
        <v>104</v>
      </c>
      <c r="F19" s="31">
        <v>1800</v>
      </c>
      <c r="G19" s="32">
        <f t="shared" si="5"/>
        <v>187200</v>
      </c>
      <c r="H19" s="14" t="s">
        <v>20</v>
      </c>
      <c r="I19" s="30">
        <v>0</v>
      </c>
      <c r="J19" s="30">
        <v>0</v>
      </c>
      <c r="K19" s="30">
        <f t="shared" si="2"/>
        <v>0</v>
      </c>
      <c r="L19" s="30">
        <v>0</v>
      </c>
      <c r="M19" s="30">
        <f t="shared" si="3"/>
        <v>0</v>
      </c>
      <c r="N19" s="46">
        <f t="shared" si="4"/>
        <v>0</v>
      </c>
      <c r="O19" s="37">
        <f t="shared" si="11"/>
        <v>-104</v>
      </c>
      <c r="P19" s="37">
        <f t="shared" si="12"/>
        <v>-1</v>
      </c>
      <c r="Q19" s="37">
        <f t="shared" si="13"/>
        <v>-104</v>
      </c>
      <c r="R19" s="37">
        <f t="shared" si="14"/>
        <v>-1800</v>
      </c>
      <c r="S19" s="37">
        <f t="shared" si="15"/>
        <v>-187200</v>
      </c>
    </row>
    <row r="20" spans="1:20" ht="63.75" x14ac:dyDescent="0.2">
      <c r="A20" s="5" t="s">
        <v>21</v>
      </c>
      <c r="B20" s="22" t="s">
        <v>22</v>
      </c>
      <c r="C20" s="31">
        <v>104</v>
      </c>
      <c r="D20" s="31">
        <v>1</v>
      </c>
      <c r="E20" s="31">
        <f t="shared" si="1"/>
        <v>104</v>
      </c>
      <c r="F20" s="31">
        <v>260</v>
      </c>
      <c r="G20" s="32">
        <f t="shared" si="5"/>
        <v>27040</v>
      </c>
      <c r="H20" s="14" t="s">
        <v>22</v>
      </c>
      <c r="I20" s="30">
        <v>0</v>
      </c>
      <c r="J20" s="30">
        <v>0</v>
      </c>
      <c r="K20" s="30">
        <f t="shared" si="2"/>
        <v>0</v>
      </c>
      <c r="L20" s="30">
        <v>0</v>
      </c>
      <c r="M20" s="30">
        <f t="shared" si="3"/>
        <v>0</v>
      </c>
      <c r="N20" s="46">
        <f t="shared" si="4"/>
        <v>0</v>
      </c>
      <c r="O20" s="37">
        <f t="shared" si="11"/>
        <v>-104</v>
      </c>
      <c r="P20" s="37">
        <f t="shared" si="12"/>
        <v>-1</v>
      </c>
      <c r="Q20" s="37">
        <f t="shared" si="13"/>
        <v>-104</v>
      </c>
      <c r="R20" s="37">
        <f t="shared" si="14"/>
        <v>-260</v>
      </c>
      <c r="S20" s="37">
        <f t="shared" si="15"/>
        <v>-27040</v>
      </c>
      <c r="T20" s="8"/>
    </row>
    <row r="21" spans="1:20" ht="51" x14ac:dyDescent="0.2">
      <c r="A21" s="5" t="s">
        <v>21</v>
      </c>
      <c r="B21" s="22" t="s">
        <v>23</v>
      </c>
      <c r="C21" s="31">
        <v>104</v>
      </c>
      <c r="D21" s="31">
        <v>1</v>
      </c>
      <c r="E21" s="31">
        <f t="shared" si="1"/>
        <v>104</v>
      </c>
      <c r="F21" s="31">
        <v>2340</v>
      </c>
      <c r="G21" s="32">
        <f t="shared" si="5"/>
        <v>243360</v>
      </c>
      <c r="H21" s="14" t="s">
        <v>23</v>
      </c>
      <c r="I21" s="30">
        <v>0</v>
      </c>
      <c r="J21" s="30">
        <v>0</v>
      </c>
      <c r="K21" s="30">
        <f t="shared" si="2"/>
        <v>0</v>
      </c>
      <c r="L21" s="30">
        <v>0</v>
      </c>
      <c r="M21" s="30">
        <f t="shared" si="3"/>
        <v>0</v>
      </c>
      <c r="N21" s="46">
        <f t="shared" si="4"/>
        <v>0</v>
      </c>
      <c r="O21" s="37">
        <f t="shared" si="11"/>
        <v>-104</v>
      </c>
      <c r="P21" s="37">
        <f t="shared" si="12"/>
        <v>-1</v>
      </c>
      <c r="Q21" s="37">
        <f t="shared" si="13"/>
        <v>-104</v>
      </c>
      <c r="R21" s="37">
        <f t="shared" si="14"/>
        <v>-2340</v>
      </c>
      <c r="S21" s="37">
        <f t="shared" si="15"/>
        <v>-243360</v>
      </c>
      <c r="T21" s="8"/>
    </row>
    <row r="22" spans="1:20" ht="51" x14ac:dyDescent="0.2">
      <c r="A22" s="5" t="s">
        <v>24</v>
      </c>
      <c r="B22" s="22" t="s">
        <v>25</v>
      </c>
      <c r="C22" s="31">
        <v>110</v>
      </c>
      <c r="D22" s="31">
        <v>1</v>
      </c>
      <c r="E22" s="31">
        <f t="shared" si="1"/>
        <v>110</v>
      </c>
      <c r="F22" s="31">
        <v>250</v>
      </c>
      <c r="G22" s="32">
        <f t="shared" si="5"/>
        <v>27500</v>
      </c>
      <c r="H22" s="14" t="s">
        <v>25</v>
      </c>
      <c r="I22" s="30">
        <v>0</v>
      </c>
      <c r="J22" s="30">
        <v>0</v>
      </c>
      <c r="K22" s="30">
        <f t="shared" si="2"/>
        <v>0</v>
      </c>
      <c r="L22" s="30">
        <v>0</v>
      </c>
      <c r="M22" s="30">
        <f t="shared" si="3"/>
        <v>0</v>
      </c>
      <c r="N22" s="46">
        <f t="shared" si="4"/>
        <v>0</v>
      </c>
      <c r="O22" s="37">
        <f t="shared" si="11"/>
        <v>-110</v>
      </c>
      <c r="P22" s="37">
        <f t="shared" si="12"/>
        <v>-1</v>
      </c>
      <c r="Q22" s="37">
        <f t="shared" si="13"/>
        <v>-110</v>
      </c>
      <c r="R22" s="37">
        <f t="shared" si="14"/>
        <v>-250</v>
      </c>
      <c r="S22" s="37">
        <f t="shared" si="15"/>
        <v>-27500</v>
      </c>
      <c r="T22" s="8"/>
    </row>
    <row r="23" spans="1:20" ht="51" x14ac:dyDescent="0.2">
      <c r="A23" s="5" t="s">
        <v>24</v>
      </c>
      <c r="B23" s="22" t="s">
        <v>26</v>
      </c>
      <c r="C23" s="31">
        <v>110</v>
      </c>
      <c r="D23" s="31">
        <v>1</v>
      </c>
      <c r="E23" s="31">
        <f t="shared" si="1"/>
        <v>110</v>
      </c>
      <c r="F23" s="31">
        <v>125</v>
      </c>
      <c r="G23" s="32">
        <f t="shared" si="5"/>
        <v>13750</v>
      </c>
      <c r="H23" s="14" t="s">
        <v>26</v>
      </c>
      <c r="I23" s="30">
        <v>0</v>
      </c>
      <c r="J23" s="30">
        <v>0</v>
      </c>
      <c r="K23" s="30">
        <f t="shared" si="2"/>
        <v>0</v>
      </c>
      <c r="L23" s="30">
        <v>0</v>
      </c>
      <c r="M23" s="30">
        <f t="shared" si="3"/>
        <v>0</v>
      </c>
      <c r="N23" s="46">
        <f t="shared" si="4"/>
        <v>0</v>
      </c>
      <c r="O23" s="37">
        <f t="shared" si="11"/>
        <v>-110</v>
      </c>
      <c r="P23" s="37">
        <f t="shared" si="12"/>
        <v>-1</v>
      </c>
      <c r="Q23" s="37">
        <f t="shared" si="13"/>
        <v>-110</v>
      </c>
      <c r="R23" s="37">
        <f t="shared" si="14"/>
        <v>-125</v>
      </c>
      <c r="S23" s="37">
        <f t="shared" si="15"/>
        <v>-13750</v>
      </c>
      <c r="T23" s="8"/>
    </row>
    <row r="24" spans="1:20" ht="51" x14ac:dyDescent="0.2">
      <c r="A24" s="5" t="s">
        <v>24</v>
      </c>
      <c r="B24" s="22" t="s">
        <v>27</v>
      </c>
      <c r="C24" s="31">
        <v>110</v>
      </c>
      <c r="D24" s="31">
        <v>1</v>
      </c>
      <c r="E24" s="31">
        <f t="shared" si="1"/>
        <v>110</v>
      </c>
      <c r="F24" s="31">
        <v>125</v>
      </c>
      <c r="G24" s="32">
        <f>E24*F24</f>
        <v>13750</v>
      </c>
      <c r="H24" s="14" t="s">
        <v>27</v>
      </c>
      <c r="I24" s="30">
        <v>5</v>
      </c>
      <c r="J24" s="30">
        <v>1</v>
      </c>
      <c r="K24" s="30">
        <f t="shared" si="2"/>
        <v>5</v>
      </c>
      <c r="L24" s="30">
        <v>125</v>
      </c>
      <c r="M24" s="30">
        <f t="shared" si="3"/>
        <v>625</v>
      </c>
      <c r="N24" s="46">
        <f t="shared" si="4"/>
        <v>174375</v>
      </c>
      <c r="O24" s="37">
        <f t="shared" si="11"/>
        <v>-105</v>
      </c>
      <c r="P24" s="37">
        <f t="shared" si="12"/>
        <v>0</v>
      </c>
      <c r="Q24" s="37">
        <f t="shared" si="13"/>
        <v>-105</v>
      </c>
      <c r="R24" s="37">
        <f t="shared" si="14"/>
        <v>0</v>
      </c>
      <c r="S24" s="37">
        <f t="shared" si="15"/>
        <v>-13125</v>
      </c>
      <c r="T24" s="8"/>
    </row>
    <row r="25" spans="1:20" x14ac:dyDescent="0.2">
      <c r="A25" s="5" t="s">
        <v>28</v>
      </c>
      <c r="B25" s="25"/>
      <c r="C25" s="33">
        <v>110</v>
      </c>
      <c r="D25" s="34"/>
      <c r="E25" s="35">
        <f>SUM(E3:E24)</f>
        <v>1576</v>
      </c>
      <c r="F25" s="34"/>
      <c r="G25" s="36">
        <f>SUM(G3:G24)</f>
        <v>1521006</v>
      </c>
      <c r="H25" s="17"/>
      <c r="I25" s="38">
        <v>104</v>
      </c>
      <c r="J25" s="39"/>
      <c r="K25" s="40">
        <f>SUM(K3:K24)</f>
        <v>238</v>
      </c>
      <c r="L25" s="39"/>
      <c r="M25" s="38">
        <f>SUM(M3:M24)</f>
        <v>314885</v>
      </c>
      <c r="N25" s="46">
        <f t="shared" si="4"/>
        <v>87852915</v>
      </c>
      <c r="O25" s="41">
        <f>I25-C25</f>
        <v>-6</v>
      </c>
      <c r="P25" s="41">
        <f>J25-D25</f>
        <v>0</v>
      </c>
      <c r="Q25" s="41">
        <f>K25-E25</f>
        <v>-1338</v>
      </c>
      <c r="R25" s="41">
        <f>L25-F25</f>
        <v>0</v>
      </c>
      <c r="S25" s="41">
        <f>SUM(S3:S24)</f>
        <v>-1206121</v>
      </c>
    </row>
    <row r="26" spans="1:20" x14ac:dyDescent="0.2">
      <c r="A26" s="9" t="s">
        <v>35</v>
      </c>
      <c r="B26" s="26"/>
      <c r="C26" s="35">
        <v>110</v>
      </c>
      <c r="D26" s="35"/>
      <c r="E26" s="35">
        <f>E25/3</f>
        <v>525.33333333333337</v>
      </c>
      <c r="F26" s="35"/>
      <c r="G26" s="27">
        <f>G25/3</f>
        <v>507002</v>
      </c>
      <c r="H26" s="18"/>
      <c r="I26" s="40">
        <v>104</v>
      </c>
      <c r="J26" s="40"/>
      <c r="K26" s="40">
        <f>K25/3</f>
        <v>79.333333333333329</v>
      </c>
      <c r="L26" s="40"/>
      <c r="M26" s="40">
        <f>M25/3</f>
        <v>104961.66666666667</v>
      </c>
      <c r="N26" s="46">
        <f t="shared" si="4"/>
        <v>29284305</v>
      </c>
      <c r="O26" s="42">
        <f>I26-C25</f>
        <v>-6</v>
      </c>
      <c r="P26" s="43"/>
      <c r="Q26" s="43">
        <f>K26-E26</f>
        <v>-446.00000000000006</v>
      </c>
      <c r="R26" s="43"/>
      <c r="S26" s="43">
        <f>M26-G26</f>
        <v>-402040.33333333331</v>
      </c>
      <c r="T26" s="8"/>
    </row>
    <row r="27" spans="1:20" x14ac:dyDescent="0.2"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0" x14ac:dyDescent="0.2">
      <c r="A28" s="2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0" x14ac:dyDescent="0.2">
      <c r="A29" s="2"/>
    </row>
    <row r="30" spans="1:20" x14ac:dyDescent="0.2">
      <c r="A30" s="2"/>
    </row>
    <row r="31" spans="1:20" x14ac:dyDescent="0.2">
      <c r="A31" s="2"/>
    </row>
    <row r="32" spans="1:20" x14ac:dyDescent="0.2">
      <c r="A32" s="2"/>
    </row>
  </sheetData>
  <mergeCells count="4">
    <mergeCell ref="B1:G1"/>
    <mergeCell ref="A8:A9"/>
    <mergeCell ref="H1:M1"/>
    <mergeCell ref="O1:S1"/>
  </mergeCells>
  <pageMargins left="0.25" right="0.25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Burden change</vt:lpstr>
      <vt:lpstr>'Burden change'!_ftn1</vt:lpstr>
      <vt:lpstr>'Burden change'!_ftn2</vt:lpstr>
      <vt:lpstr>'Burden change'!_ftn3</vt:lpstr>
      <vt:lpstr>'Burden change'!_ftn4</vt:lpstr>
      <vt:lpstr>'Burden change'!_ftn5</vt:lpstr>
      <vt:lpstr>'Burden change'!Print_Area</vt:lpstr>
      <vt:lpstr>'Burden change'!Print_Titles</vt:lpstr>
    </vt:vector>
  </TitlesOfParts>
  <Company>USNRC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Benney, Kristen</cp:lastModifiedBy>
  <cp:lastPrinted>2015-11-24T15:34:43Z</cp:lastPrinted>
  <dcterms:created xsi:type="dcterms:W3CDTF">2013-01-22T21:40:36Z</dcterms:created>
  <dcterms:modified xsi:type="dcterms:W3CDTF">2015-12-21T16:14:29Z</dcterms:modified>
</cp:coreProperties>
</file>