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PRA\PRA ICR REVIEWS\0133 Investment and Deposit Activities\2016 Reinstatement\"/>
    </mc:Choice>
  </mc:AlternateContent>
  <bookViews>
    <workbookView xWindow="0" yWindow="0" windowWidth="20160" windowHeight="9396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1" l="1"/>
  <c r="D64" i="1"/>
  <c r="D63" i="1"/>
  <c r="D62" i="1"/>
  <c r="N53" i="1"/>
  <c r="N50" i="1"/>
  <c r="N49" i="1"/>
  <c r="N48" i="1"/>
  <c r="N47" i="1"/>
  <c r="N46" i="1"/>
  <c r="N45" i="1"/>
  <c r="N44" i="1"/>
  <c r="N43" i="1"/>
  <c r="N42" i="1"/>
  <c r="M47" i="1"/>
  <c r="N30" i="1"/>
  <c r="N29" i="1"/>
  <c r="N28" i="1"/>
  <c r="N27" i="1"/>
  <c r="N26" i="1"/>
  <c r="N25" i="1"/>
  <c r="N23" i="1"/>
  <c r="N22" i="1"/>
  <c r="N19" i="1"/>
  <c r="N18" i="1"/>
  <c r="N16" i="1"/>
  <c r="N14" i="1"/>
  <c r="N13" i="1"/>
  <c r="N11" i="1"/>
  <c r="N9" i="1"/>
  <c r="N7" i="1"/>
  <c r="N21" i="1"/>
  <c r="N20" i="1"/>
  <c r="N5" i="1"/>
  <c r="N31" i="1"/>
  <c r="F53" i="1"/>
  <c r="H53" i="1"/>
  <c r="K53" i="1"/>
  <c r="M53" i="1"/>
  <c r="M31" i="1"/>
  <c r="F31" i="1"/>
  <c r="H31" i="1"/>
  <c r="K31" i="1"/>
  <c r="D59" i="1"/>
  <c r="D57" i="1"/>
  <c r="D35" i="1"/>
  <c r="D37" i="1"/>
  <c r="D58" i="1"/>
  <c r="D34" i="1"/>
  <c r="D56" i="1"/>
  <c r="D36" i="1"/>
</calcChain>
</file>

<file path=xl/sharedStrings.xml><?xml version="1.0" encoding="utf-8"?>
<sst xmlns="http://schemas.openxmlformats.org/spreadsheetml/2006/main" count="99" uniqueCount="75">
  <si>
    <t>Item</t>
  </si>
  <si>
    <t>12 CFR</t>
  </si>
  <si>
    <t>Information Collection Activity</t>
  </si>
  <si>
    <t># of Record-keeper</t>
  </si>
  <si>
    <t># Records Per Record-keeper</t>
  </si>
  <si>
    <t>Total Records</t>
  </si>
  <si>
    <t>Burden Hours per Record</t>
  </si>
  <si>
    <t>Annual Recordkeeping Burden</t>
  </si>
  <si>
    <t>703.4(b)</t>
  </si>
  <si>
    <t>703.8; 703.9</t>
  </si>
  <si>
    <t>5 </t>
  </si>
  <si>
    <t>703.5(d)</t>
  </si>
  <si>
    <t>703.11(a)</t>
  </si>
  <si>
    <t>703.11(b)</t>
  </si>
  <si>
    <t>Document credit analysis on certain investments.</t>
  </si>
  <si>
    <t>Annually update credit analysis on certain investments.</t>
  </si>
  <si>
    <t>Develop written policies for a charitable donation account.</t>
  </si>
  <si>
    <t>Annually review charitable donation account policy</t>
  </si>
  <si>
    <t># Respondents</t>
  </si>
  <si>
    <t># Responses Per Respondent</t>
  </si>
  <si>
    <t># Annual Responses</t>
  </si>
  <si>
    <t>Hours Per Response</t>
  </si>
  <si>
    <t>Total Annual Reporting Burden</t>
  </si>
  <si>
    <t>Notify NCUA regional director of non-permissible investments held in the credit union’s portfolio</t>
  </si>
  <si>
    <t>Prepare quarterly report of certain shares and deposits</t>
  </si>
  <si>
    <t>Prepare monthly report of all trading securities and European financial option contracts</t>
  </si>
  <si>
    <t>Submit written request to NCUA regional director to participate in pilot program.</t>
  </si>
  <si>
    <t>Submit written request to NCUA regional director to request additional investment authority</t>
  </si>
  <si>
    <t>Appeal to NCUA Board a regional director’s decision related to additional investment authority.</t>
  </si>
  <si>
    <t>Total Reporting Hours</t>
  </si>
  <si>
    <t>Subpart B – Derivatives Authority</t>
  </si>
  <si>
    <t xml:space="preserve">Monthly review of the fair value of each security: ·        NCUA estimates that 90 percent of credit unions purchase securities and are required to review the fair value monthly. </t>
  </si>
  <si>
    <t>REPORTING</t>
  </si>
  <si>
    <t>RECORDKEEPING</t>
  </si>
  <si>
    <t>Total No. Respondent</t>
  </si>
  <si>
    <t>Avg. Hours Per Response</t>
  </si>
  <si>
    <t>Annual No. Responses</t>
  </si>
  <si>
    <t xml:space="preserve"> </t>
  </si>
  <si>
    <t>Subpart A - General Investment and Deposit Activities</t>
  </si>
  <si>
    <r>
      <t xml:space="preserve">Cost to Respondent          </t>
    </r>
    <r>
      <rPr>
        <sz val="10"/>
        <color theme="1"/>
        <rFont val="Arial Narrow"/>
        <family val="2"/>
      </rPr>
      <t>(based on $31.89 per Hour)</t>
    </r>
  </si>
  <si>
    <t>Since most federal credit unions currently have a board approved written investment policy, NCUA anticipates that on average five credit unions per year will have to develop a written investment policy, which will take on average four hours to develop.</t>
  </si>
  <si>
    <t xml:space="preserve">Establish a written investment policy: </t>
  </si>
  <si>
    <t xml:space="preserve">Perform an annual review of the written investment policy: </t>
  </si>
  <si>
    <t xml:space="preserve">NCUA expects all federal credit unions with a written investment policy will review the policy annually. </t>
  </si>
  <si>
    <t xml:space="preserve">Maintain documentation for each investment transaction for as long as the investment is outstanding: </t>
  </si>
  <si>
    <t xml:space="preserve">NCUA expects all federal credit unions will make, on average, 25 investment purchases per year for which documentation will need to be maintained. </t>
  </si>
  <si>
    <t>Analyze background of investment advisers, broker-dealers, and safekeepers and maintain board approval:</t>
  </si>
  <si>
    <t xml:space="preserve">NCUA estimates that approximately 75 percent of credit unions will use an investment adviser, broker-dealers, and/or safekeeper.  Additionally, each credit union is expected to use the services of more than one of these third-party providers, resulting in two responses per year. </t>
  </si>
  <si>
    <t xml:space="preserve">Obtain monthly reports from investment advisers, safekeepers, and broker-dealers: </t>
  </si>
  <si>
    <t>Maintain written safekeeping agreements, lending agreements and confirmations for securities lending transactions, and signed contracts for investment repurchase transactions:</t>
  </si>
  <si>
    <t>NCUA expects approximately 2,000 respondents to participate in one or more of these activities, requiring them to maintain the documentation.</t>
  </si>
  <si>
    <t xml:space="preserve">Obtain price quotes on securities prior to purchase: </t>
  </si>
  <si>
    <t xml:space="preserve"> NCUA estimates that 90 percent of credit unions purchase securities and are required to obtain price quotes prior to purchase.  On average, a credit union will purchase 25 securities per year. </t>
  </si>
  <si>
    <t>Notify NCUA Regional Director if investments under discretionary control exceed 100 percent of net worth.</t>
  </si>
  <si>
    <t xml:space="preserve">NCUA estimates that no more than 50 credit unions per year will exceed the regulatory limit and be required to provide notice to the regional director. </t>
  </si>
  <si>
    <t>SUBPART A - Burden Summary</t>
  </si>
  <si>
    <t>SUBPART B - Burden Summary</t>
  </si>
  <si>
    <t>Total Burden - Subpart B</t>
  </si>
  <si>
    <t>Total Burden - Subpart A</t>
  </si>
  <si>
    <t>Total No. Respondents</t>
  </si>
  <si>
    <t>Total No. Annual Responses</t>
  </si>
  <si>
    <t>Total Annual Burden</t>
  </si>
  <si>
    <t>Total Cost to Respondents</t>
  </si>
  <si>
    <t>TOTAL BURDEN</t>
  </si>
  <si>
    <t>Annual review of written and schematic description of decision making process</t>
  </si>
  <si>
    <t>Pre-execution analysis</t>
  </si>
  <si>
    <t>One-time application for approval to engage in derivatives activity</t>
  </si>
  <si>
    <t>Submission of corrective action plan</t>
  </si>
  <si>
    <t>One-time FISCU notification to NCUA</t>
  </si>
  <si>
    <t>One-time development of written derivative policies and procedures</t>
  </si>
  <si>
    <t>Annual review of written derivatives policies and procedures</t>
  </si>
  <si>
    <t>FCU's Senior Executive Officers provide a quarterly, comprehensive derivatives report to FCU's Board of Directors</t>
  </si>
  <si>
    <t>FCU staff providing a monthly, comprehensive derivatives report to FCU SEOs</t>
  </si>
  <si>
    <t>Retaining evidence of annual derivatives training</t>
  </si>
  <si>
    <t>One-time development of written and schematic description of derivatives decision making process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</si>
</sst>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164" formatCode="0.000000"/>
    <numFmt numFmtId="165" formatCode="#,##0.000000"/>
    <numFmt numFmtId="166" formatCode="&quot;$&quot;#,##0.00"/>
    <numFmt numFmtId="167" formatCode="#,##0.0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Arial Rounded MT Bold"/>
      <family val="2"/>
    </font>
    <font>
      <b/>
      <sz val="10"/>
      <color theme="1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 Narrow"/>
      <family val="2"/>
    </font>
    <font>
      <sz val="10"/>
      <color theme="1"/>
      <name val="Arial"/>
      <family val="2"/>
    </font>
    <font>
      <b/>
      <i/>
      <sz val="10"/>
      <color theme="1"/>
      <name val="Arial Narrow"/>
      <family val="2"/>
    </font>
    <font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 Rounded MT Bold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Arial Rounded MT Bold"/>
      <family val="2"/>
    </font>
    <font>
      <sz val="11"/>
      <color theme="1"/>
      <name val="Arial Rounded MT Bold"/>
      <family val="2"/>
    </font>
    <font>
      <sz val="9"/>
      <color theme="1"/>
      <name val="Arial Narrow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2" fillId="0" borderId="0" xfId="0" applyFont="1"/>
    <xf numFmtId="0" fontId="6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8" fontId="6" fillId="0" borderId="0" xfId="0" applyNumberFormat="1" applyFont="1" applyBorder="1" applyAlignment="1">
      <alignment vertical="center" wrapText="1"/>
    </xf>
    <xf numFmtId="0" fontId="0" fillId="3" borderId="1" xfId="0" applyFill="1" applyBorder="1"/>
    <xf numFmtId="0" fontId="0" fillId="3" borderId="3" xfId="0" applyFill="1" applyBorder="1"/>
    <xf numFmtId="0" fontId="6" fillId="0" borderId="3" xfId="0" applyFont="1" applyBorder="1" applyAlignment="1">
      <alignment vertical="center" wrapText="1"/>
    </xf>
    <xf numFmtId="3" fontId="6" fillId="0" borderId="3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165" fontId="6" fillId="0" borderId="1" xfId="0" applyNumberFormat="1" applyFont="1" applyBorder="1" applyAlignment="1">
      <alignment vertical="center" wrapText="1"/>
    </xf>
    <xf numFmtId="8" fontId="11" fillId="0" borderId="9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9" fillId="3" borderId="7" xfId="0" applyFont="1" applyFill="1" applyBorder="1"/>
    <xf numFmtId="0" fontId="9" fillId="3" borderId="1" xfId="0" applyFont="1" applyFill="1" applyBorder="1"/>
    <xf numFmtId="3" fontId="6" fillId="0" borderId="8" xfId="0" applyNumberFormat="1" applyFont="1" applyFill="1" applyBorder="1" applyAlignment="1">
      <alignment vertical="center" wrapText="1"/>
    </xf>
    <xf numFmtId="3" fontId="6" fillId="0" borderId="2" xfId="0" applyNumberFormat="1" applyFont="1" applyFill="1" applyBorder="1" applyAlignment="1">
      <alignment vertical="center" wrapText="1"/>
    </xf>
    <xf numFmtId="3" fontId="6" fillId="0" borderId="4" xfId="0" applyNumberFormat="1" applyFont="1" applyFill="1" applyBorder="1" applyAlignment="1">
      <alignment vertical="center" wrapText="1"/>
    </xf>
    <xf numFmtId="3" fontId="6" fillId="0" borderId="2" xfId="0" applyNumberFormat="1" applyFont="1" applyBorder="1" applyAlignment="1">
      <alignment vertical="center" wrapText="1"/>
    </xf>
    <xf numFmtId="3" fontId="6" fillId="0" borderId="4" xfId="0" applyNumberFormat="1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right" vertical="center" wrapText="1"/>
    </xf>
    <xf numFmtId="0" fontId="6" fillId="0" borderId="12" xfId="0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9" fillId="3" borderId="14" xfId="0" applyFont="1" applyFill="1" applyBorder="1"/>
    <xf numFmtId="0" fontId="9" fillId="3" borderId="12" xfId="0" applyFont="1" applyFill="1" applyBorder="1"/>
    <xf numFmtId="0" fontId="0" fillId="3" borderId="12" xfId="0" applyFill="1" applyBorder="1"/>
    <xf numFmtId="0" fontId="0" fillId="3" borderId="13" xfId="0" applyFill="1" applyBorder="1"/>
    <xf numFmtId="8" fontId="11" fillId="0" borderId="15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4" fillId="4" borderId="1" xfId="0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 wrapText="1"/>
    </xf>
    <xf numFmtId="2" fontId="6" fillId="2" borderId="1" xfId="0" applyNumberFormat="1" applyFont="1" applyFill="1" applyBorder="1" applyAlignment="1">
      <alignment horizontal="right" vertical="center" wrapText="1"/>
    </xf>
    <xf numFmtId="3" fontId="6" fillId="2" borderId="3" xfId="0" applyNumberFormat="1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8" fontId="6" fillId="2" borderId="9" xfId="0" applyNumberFormat="1" applyFont="1" applyFill="1" applyBorder="1" applyAlignment="1">
      <alignment horizontal="right" vertical="center" wrapText="1"/>
    </xf>
    <xf numFmtId="0" fontId="7" fillId="4" borderId="3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3" fontId="6" fillId="3" borderId="7" xfId="0" applyNumberFormat="1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3" fontId="6" fillId="0" borderId="7" xfId="0" applyNumberFormat="1" applyFont="1" applyBorder="1" applyAlignment="1">
      <alignment horizontal="right" vertical="center" wrapText="1"/>
    </xf>
    <xf numFmtId="0" fontId="6" fillId="0" borderId="16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 indent="3"/>
    </xf>
    <xf numFmtId="0" fontId="6" fillId="0" borderId="16" xfId="0" applyFont="1" applyBorder="1" applyAlignment="1">
      <alignment horizontal="left" vertical="center" wrapText="1"/>
    </xf>
    <xf numFmtId="0" fontId="0" fillId="3" borderId="17" xfId="0" applyFill="1" applyBorder="1" applyAlignment="1"/>
    <xf numFmtId="0" fontId="0" fillId="3" borderId="18" xfId="0" applyFill="1" applyBorder="1" applyAlignment="1"/>
    <xf numFmtId="0" fontId="6" fillId="0" borderId="7" xfId="0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8" fontId="11" fillId="0" borderId="9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3" fontId="6" fillId="0" borderId="8" xfId="0" applyNumberFormat="1" applyFont="1" applyBorder="1" applyAlignment="1">
      <alignment horizontal="right" vertical="center" wrapText="1"/>
    </xf>
    <xf numFmtId="0" fontId="6" fillId="0" borderId="20" xfId="0" applyFont="1" applyBorder="1" applyAlignment="1">
      <alignment vertical="center" wrapText="1"/>
    </xf>
    <xf numFmtId="0" fontId="6" fillId="0" borderId="2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7" xfId="0" applyFont="1" applyBorder="1" applyAlignment="1">
      <alignment horizontal="right" vertical="center" wrapText="1"/>
    </xf>
    <xf numFmtId="3" fontId="6" fillId="0" borderId="21" xfId="0" applyNumberFormat="1" applyFont="1" applyBorder="1" applyAlignment="1">
      <alignment vertical="center" wrapText="1"/>
    </xf>
    <xf numFmtId="0" fontId="4" fillId="0" borderId="14" xfId="0" applyFont="1" applyFill="1" applyBorder="1" applyAlignment="1">
      <alignment horizontal="right" vertical="center" wrapText="1"/>
    </xf>
    <xf numFmtId="8" fontId="5" fillId="0" borderId="22" xfId="0" applyNumberFormat="1" applyFont="1" applyBorder="1" applyAlignment="1">
      <alignment horizontal="right"/>
    </xf>
    <xf numFmtId="0" fontId="6" fillId="6" borderId="2" xfId="0" applyFont="1" applyFill="1" applyBorder="1" applyAlignment="1">
      <alignment vertical="center" wrapText="1"/>
    </xf>
    <xf numFmtId="164" fontId="6" fillId="6" borderId="2" xfId="0" applyNumberFormat="1" applyFont="1" applyFill="1" applyBorder="1" applyAlignment="1">
      <alignment vertical="center" wrapText="1"/>
    </xf>
    <xf numFmtId="0" fontId="6" fillId="6" borderId="2" xfId="0" applyFont="1" applyFill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7" borderId="2" xfId="0" applyFont="1" applyFill="1" applyBorder="1" applyAlignment="1">
      <alignment horizontal="right" vertical="center"/>
    </xf>
    <xf numFmtId="8" fontId="6" fillId="2" borderId="11" xfId="0" applyNumberFormat="1" applyFont="1" applyFill="1" applyBorder="1" applyAlignment="1">
      <alignment horizontal="right" vertical="center" wrapText="1"/>
    </xf>
    <xf numFmtId="0" fontId="6" fillId="2" borderId="12" xfId="0" applyFont="1" applyFill="1" applyBorder="1" applyAlignment="1">
      <alignment horizontal="right" vertical="center" wrapText="1"/>
    </xf>
    <xf numFmtId="0" fontId="6" fillId="2" borderId="12" xfId="0" applyFont="1" applyFill="1" applyBorder="1" applyAlignment="1">
      <alignment horizontal="center" vertical="center" wrapText="1"/>
    </xf>
    <xf numFmtId="2" fontId="6" fillId="2" borderId="12" xfId="0" applyNumberFormat="1" applyFont="1" applyFill="1" applyBorder="1" applyAlignment="1">
      <alignment horizontal="right" vertical="center" wrapText="1"/>
    </xf>
    <xf numFmtId="0" fontId="6" fillId="2" borderId="13" xfId="0" applyFont="1" applyFill="1" applyBorder="1" applyAlignment="1">
      <alignment vertical="center" wrapText="1"/>
    </xf>
    <xf numFmtId="0" fontId="6" fillId="3" borderId="14" xfId="0" applyFont="1" applyFill="1" applyBorder="1" applyAlignment="1">
      <alignment vertical="center" wrapText="1"/>
    </xf>
    <xf numFmtId="8" fontId="6" fillId="2" borderId="15" xfId="0" applyNumberFormat="1" applyFont="1" applyFill="1" applyBorder="1" applyAlignment="1">
      <alignment horizontal="right" vertical="center" wrapText="1"/>
    </xf>
    <xf numFmtId="166" fontId="11" fillId="0" borderId="9" xfId="0" applyNumberFormat="1" applyFont="1" applyBorder="1" applyAlignment="1">
      <alignment horizontal="right" vertical="center" wrapText="1"/>
    </xf>
    <xf numFmtId="8" fontId="11" fillId="0" borderId="10" xfId="0" applyNumberFormat="1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49" fontId="17" fillId="0" borderId="0" xfId="0" applyNumberFormat="1" applyFont="1" applyAlignment="1">
      <alignment horizontal="right"/>
    </xf>
    <xf numFmtId="167" fontId="6" fillId="0" borderId="4" xfId="0" applyNumberFormat="1" applyFont="1" applyBorder="1" applyAlignment="1">
      <alignment horizontal="right" vertical="center"/>
    </xf>
    <xf numFmtId="8" fontId="6" fillId="0" borderId="25" xfId="0" applyNumberFormat="1" applyFont="1" applyFill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right" vertical="center" wrapText="1"/>
    </xf>
    <xf numFmtId="0" fontId="6" fillId="0" borderId="18" xfId="0" applyFont="1" applyBorder="1" applyAlignment="1">
      <alignment horizontal="right" vertical="center" wrapText="1"/>
    </xf>
    <xf numFmtId="0" fontId="14" fillId="5" borderId="23" xfId="0" applyFont="1" applyFill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6" fillId="0" borderId="1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8" fontId="11" fillId="0" borderId="10" xfId="0" applyNumberFormat="1" applyFont="1" applyBorder="1" applyAlignment="1">
      <alignment horizontal="right" vertical="center" wrapText="1"/>
    </xf>
    <xf numFmtId="8" fontId="11" fillId="0" borderId="11" xfId="0" applyNumberFormat="1" applyFont="1" applyBorder="1" applyAlignment="1">
      <alignment horizontal="right" vertical="center" wrapText="1"/>
    </xf>
    <xf numFmtId="0" fontId="9" fillId="3" borderId="19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3" fontId="6" fillId="0" borderId="19" xfId="0" applyNumberFormat="1" applyFont="1" applyBorder="1" applyAlignment="1">
      <alignment horizontal="right" vertical="center" wrapText="1"/>
    </xf>
    <xf numFmtId="3" fontId="6" fillId="0" borderId="8" xfId="0" applyNumberFormat="1" applyFont="1" applyBorder="1" applyAlignment="1">
      <alignment horizontal="right" vertical="center" wrapText="1"/>
    </xf>
    <xf numFmtId="3" fontId="6" fillId="0" borderId="16" xfId="0" applyNumberFormat="1" applyFont="1" applyBorder="1" applyAlignment="1">
      <alignment horizontal="right" vertical="center" wrapText="1"/>
    </xf>
    <xf numFmtId="3" fontId="6" fillId="0" borderId="2" xfId="0" applyNumberFormat="1" applyFont="1" applyBorder="1" applyAlignment="1">
      <alignment horizontal="right" vertical="center" wrapText="1"/>
    </xf>
    <xf numFmtId="3" fontId="6" fillId="0" borderId="17" xfId="0" applyNumberFormat="1" applyFont="1" applyBorder="1" applyAlignment="1">
      <alignment horizontal="right" vertical="center" wrapText="1"/>
    </xf>
    <xf numFmtId="3" fontId="6" fillId="0" borderId="18" xfId="0" applyNumberFormat="1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tabSelected="1" view="pageBreakPreview" topLeftCell="A19" zoomScale="90" zoomScaleNormal="90" zoomScaleSheetLayoutView="90" workbookViewId="0">
      <selection activeCell="B29" sqref="B29"/>
    </sheetView>
  </sheetViews>
  <sheetFormatPr defaultRowHeight="14.4" x14ac:dyDescent="0.3"/>
  <cols>
    <col min="1" max="1" width="2.77734375" customWidth="1"/>
    <col min="2" max="2" width="11.88671875" customWidth="1"/>
    <col min="3" max="3" width="44" customWidth="1"/>
    <col min="4" max="4" width="12.21875" customWidth="1"/>
    <col min="5" max="5" width="10.88671875" customWidth="1"/>
    <col min="6" max="6" width="9.5546875" customWidth="1"/>
    <col min="7" max="7" width="10.6640625" customWidth="1"/>
    <col min="8" max="8" width="10.5546875" customWidth="1"/>
    <col min="9" max="9" width="9.5546875" customWidth="1"/>
    <col min="10" max="10" width="10.6640625" bestFit="1" customWidth="1"/>
    <col min="13" max="13" width="12.33203125" customWidth="1"/>
    <col min="14" max="14" width="14.6640625" customWidth="1"/>
  </cols>
  <sheetData>
    <row r="1" spans="1:14" ht="15.6" x14ac:dyDescent="0.3">
      <c r="A1" s="1"/>
      <c r="N1" s="101"/>
    </row>
    <row r="2" spans="1:14" x14ac:dyDescent="0.3">
      <c r="B2" s="10"/>
      <c r="C2" s="10"/>
      <c r="D2" s="5"/>
      <c r="E2" s="5"/>
      <c r="F2" s="5"/>
      <c r="G2" s="5"/>
      <c r="H2" s="5"/>
      <c r="I2" s="5"/>
      <c r="J2" s="5"/>
    </row>
    <row r="3" spans="1:14" x14ac:dyDescent="0.3">
      <c r="A3" s="45" t="s">
        <v>38</v>
      </c>
      <c r="B3" s="5"/>
      <c r="C3" s="5"/>
      <c r="D3" s="115" t="s">
        <v>32</v>
      </c>
      <c r="E3" s="116"/>
      <c r="F3" s="116"/>
      <c r="G3" s="116"/>
      <c r="H3" s="116"/>
      <c r="I3" s="139" t="s">
        <v>33</v>
      </c>
      <c r="J3" s="140"/>
      <c r="K3" s="140"/>
      <c r="L3" s="140"/>
      <c r="M3" s="140"/>
      <c r="N3" s="141" t="s">
        <v>39</v>
      </c>
    </row>
    <row r="4" spans="1:14" ht="55.2" x14ac:dyDescent="0.3">
      <c r="A4" s="46" t="s">
        <v>0</v>
      </c>
      <c r="B4" s="47" t="s">
        <v>1</v>
      </c>
      <c r="C4" s="47" t="s">
        <v>2</v>
      </c>
      <c r="D4" s="47" t="s">
        <v>18</v>
      </c>
      <c r="E4" s="47" t="s">
        <v>19</v>
      </c>
      <c r="F4" s="47" t="s">
        <v>20</v>
      </c>
      <c r="G4" s="48" t="s">
        <v>21</v>
      </c>
      <c r="H4" s="51" t="s">
        <v>22</v>
      </c>
      <c r="I4" s="52" t="s">
        <v>3</v>
      </c>
      <c r="J4" s="47" t="s">
        <v>4</v>
      </c>
      <c r="K4" s="47" t="s">
        <v>5</v>
      </c>
      <c r="L4" s="47" t="s">
        <v>6</v>
      </c>
      <c r="M4" s="50" t="s">
        <v>7</v>
      </c>
      <c r="N4" s="142"/>
    </row>
    <row r="5" spans="1:14" x14ac:dyDescent="0.3">
      <c r="A5" s="123">
        <v>1</v>
      </c>
      <c r="B5" s="121">
        <v>703.3</v>
      </c>
      <c r="C5" s="63" t="s">
        <v>41</v>
      </c>
      <c r="D5" s="119"/>
      <c r="E5" s="119"/>
      <c r="F5" s="119"/>
      <c r="G5" s="119"/>
      <c r="H5" s="117"/>
      <c r="I5" s="143">
        <v>5</v>
      </c>
      <c r="J5" s="104">
        <v>1</v>
      </c>
      <c r="K5" s="106">
        <v>5</v>
      </c>
      <c r="L5" s="108">
        <v>4</v>
      </c>
      <c r="M5" s="110">
        <v>20</v>
      </c>
      <c r="N5" s="127">
        <f>SUM(M5*31.89)</f>
        <v>637.79999999999995</v>
      </c>
    </row>
    <row r="6" spans="1:14" ht="79.2" x14ac:dyDescent="0.3">
      <c r="A6" s="124"/>
      <c r="B6" s="122"/>
      <c r="C6" s="64" t="s">
        <v>40</v>
      </c>
      <c r="D6" s="120"/>
      <c r="E6" s="120"/>
      <c r="F6" s="120"/>
      <c r="G6" s="120"/>
      <c r="H6" s="118"/>
      <c r="I6" s="144"/>
      <c r="J6" s="105"/>
      <c r="K6" s="107"/>
      <c r="L6" s="109"/>
      <c r="M6" s="111"/>
      <c r="N6" s="128"/>
    </row>
    <row r="7" spans="1:14" ht="26.4" x14ac:dyDescent="0.3">
      <c r="A7" s="123">
        <v>2</v>
      </c>
      <c r="B7" s="121"/>
      <c r="C7" s="63" t="s">
        <v>42</v>
      </c>
      <c r="D7" s="119"/>
      <c r="E7" s="119"/>
      <c r="F7" s="119"/>
      <c r="G7" s="119"/>
      <c r="H7" s="117"/>
      <c r="I7" s="133">
        <v>3856</v>
      </c>
      <c r="J7" s="104">
        <v>1</v>
      </c>
      <c r="K7" s="135">
        <v>3856</v>
      </c>
      <c r="L7" s="108">
        <v>2.5</v>
      </c>
      <c r="M7" s="137">
        <v>9640</v>
      </c>
      <c r="N7" s="127">
        <f>SUM(M7*31.89)</f>
        <v>307419.59999999998</v>
      </c>
    </row>
    <row r="8" spans="1:14" ht="39.6" x14ac:dyDescent="0.3">
      <c r="A8" s="124"/>
      <c r="B8" s="122"/>
      <c r="C8" s="64" t="s">
        <v>43</v>
      </c>
      <c r="D8" s="120"/>
      <c r="E8" s="120"/>
      <c r="F8" s="120"/>
      <c r="G8" s="120"/>
      <c r="H8" s="118"/>
      <c r="I8" s="134"/>
      <c r="J8" s="105"/>
      <c r="K8" s="136"/>
      <c r="L8" s="109"/>
      <c r="M8" s="138"/>
      <c r="N8" s="128"/>
    </row>
    <row r="9" spans="1:14" ht="39.6" customHeight="1" x14ac:dyDescent="0.3">
      <c r="A9" s="123">
        <v>3</v>
      </c>
      <c r="B9" s="121" t="s">
        <v>8</v>
      </c>
      <c r="C9" s="63" t="s">
        <v>44</v>
      </c>
      <c r="D9" s="119"/>
      <c r="E9" s="119"/>
      <c r="F9" s="119"/>
      <c r="G9" s="119"/>
      <c r="H9" s="117"/>
      <c r="I9" s="133">
        <v>3856</v>
      </c>
      <c r="J9" s="104">
        <v>25</v>
      </c>
      <c r="K9" s="135">
        <v>96400</v>
      </c>
      <c r="L9" s="108">
        <v>0.25</v>
      </c>
      <c r="M9" s="137">
        <v>24100</v>
      </c>
      <c r="N9" s="127">
        <f>SUM(M9*31.89)</f>
        <v>768549</v>
      </c>
    </row>
    <row r="10" spans="1:14" ht="52.8" x14ac:dyDescent="0.3">
      <c r="A10" s="124"/>
      <c r="B10" s="122"/>
      <c r="C10" s="64" t="s">
        <v>45</v>
      </c>
      <c r="D10" s="120"/>
      <c r="E10" s="120"/>
      <c r="F10" s="120"/>
      <c r="G10" s="120"/>
      <c r="H10" s="118"/>
      <c r="I10" s="134"/>
      <c r="J10" s="105"/>
      <c r="K10" s="136"/>
      <c r="L10" s="109"/>
      <c r="M10" s="138"/>
      <c r="N10" s="128"/>
    </row>
    <row r="11" spans="1:14" ht="39.6" x14ac:dyDescent="0.3">
      <c r="A11" s="123">
        <v>4</v>
      </c>
      <c r="B11" s="121" t="s">
        <v>9</v>
      </c>
      <c r="C11" s="63" t="s">
        <v>46</v>
      </c>
      <c r="D11" s="119"/>
      <c r="E11" s="119"/>
      <c r="F11" s="119"/>
      <c r="G11" s="119"/>
      <c r="H11" s="117"/>
      <c r="I11" s="133">
        <v>2892</v>
      </c>
      <c r="J11" s="104">
        <v>2</v>
      </c>
      <c r="K11" s="135">
        <v>5784</v>
      </c>
      <c r="L11" s="108">
        <v>3</v>
      </c>
      <c r="M11" s="137">
        <v>17352</v>
      </c>
      <c r="N11" s="127">
        <f>SUM(M11*31.89)</f>
        <v>553355.28</v>
      </c>
    </row>
    <row r="12" spans="1:14" ht="92.4" x14ac:dyDescent="0.3">
      <c r="A12" s="124"/>
      <c r="B12" s="122"/>
      <c r="C12" s="64" t="s">
        <v>47</v>
      </c>
      <c r="D12" s="120"/>
      <c r="E12" s="120"/>
      <c r="F12" s="120"/>
      <c r="G12" s="120"/>
      <c r="H12" s="118"/>
      <c r="I12" s="134"/>
      <c r="J12" s="105"/>
      <c r="K12" s="136"/>
      <c r="L12" s="109"/>
      <c r="M12" s="138"/>
      <c r="N12" s="128"/>
    </row>
    <row r="13" spans="1:14" ht="26.4" x14ac:dyDescent="0.3">
      <c r="A13" s="98" t="s">
        <v>10</v>
      </c>
      <c r="B13" s="11" t="s">
        <v>11</v>
      </c>
      <c r="C13" s="6" t="s">
        <v>48</v>
      </c>
      <c r="D13" s="16"/>
      <c r="E13" s="16"/>
      <c r="F13" s="16"/>
      <c r="G13" s="16"/>
      <c r="H13" s="17"/>
      <c r="I13" s="62">
        <v>2892</v>
      </c>
      <c r="J13" s="7">
        <v>24</v>
      </c>
      <c r="K13" s="69">
        <v>69408</v>
      </c>
      <c r="L13" s="9">
        <v>0.25</v>
      </c>
      <c r="M13" s="70">
        <v>17352</v>
      </c>
      <c r="N13" s="96">
        <f>SUM(M13*31.89)</f>
        <v>553355.28</v>
      </c>
    </row>
    <row r="14" spans="1:14" ht="52.8" x14ac:dyDescent="0.3">
      <c r="A14" s="123">
        <v>6</v>
      </c>
      <c r="B14" s="121"/>
      <c r="C14" s="65" t="s">
        <v>49</v>
      </c>
      <c r="D14" s="119"/>
      <c r="E14" s="119"/>
      <c r="F14" s="119"/>
      <c r="G14" s="119"/>
      <c r="H14" s="117"/>
      <c r="I14" s="133">
        <v>2000</v>
      </c>
      <c r="J14" s="104">
        <v>1</v>
      </c>
      <c r="K14" s="135">
        <v>2000</v>
      </c>
      <c r="L14" s="108">
        <v>0.25</v>
      </c>
      <c r="M14" s="110">
        <v>500</v>
      </c>
      <c r="N14" s="127">
        <f>SUM(M14*31.89)</f>
        <v>15945</v>
      </c>
    </row>
    <row r="15" spans="1:14" ht="52.8" x14ac:dyDescent="0.3">
      <c r="A15" s="124"/>
      <c r="B15" s="122"/>
      <c r="C15" s="64" t="s">
        <v>50</v>
      </c>
      <c r="D15" s="120"/>
      <c r="E15" s="120"/>
      <c r="F15" s="120"/>
      <c r="G15" s="120"/>
      <c r="H15" s="118"/>
      <c r="I15" s="134"/>
      <c r="J15" s="105"/>
      <c r="K15" s="136"/>
      <c r="L15" s="109"/>
      <c r="M15" s="111"/>
      <c r="N15" s="128"/>
    </row>
    <row r="16" spans="1:14" x14ac:dyDescent="0.3">
      <c r="A16" s="123">
        <v>7</v>
      </c>
      <c r="B16" s="121" t="s">
        <v>12</v>
      </c>
      <c r="C16" s="63" t="s">
        <v>51</v>
      </c>
      <c r="D16" s="119"/>
      <c r="E16" s="119"/>
      <c r="F16" s="119"/>
      <c r="G16" s="119"/>
      <c r="H16" s="66"/>
      <c r="I16" s="133">
        <v>3470</v>
      </c>
      <c r="J16" s="104">
        <v>25</v>
      </c>
      <c r="K16" s="135">
        <v>86750</v>
      </c>
      <c r="L16" s="108">
        <v>0.2</v>
      </c>
      <c r="M16" s="137">
        <v>17350</v>
      </c>
      <c r="N16" s="127">
        <f>SUM(M16*31.89)</f>
        <v>553291.5</v>
      </c>
    </row>
    <row r="17" spans="1:14" ht="66" x14ac:dyDescent="0.3">
      <c r="A17" s="124"/>
      <c r="B17" s="122"/>
      <c r="C17" s="64" t="s">
        <v>52</v>
      </c>
      <c r="D17" s="120"/>
      <c r="E17" s="120"/>
      <c r="F17" s="120"/>
      <c r="G17" s="120"/>
      <c r="H17" s="67"/>
      <c r="I17" s="134"/>
      <c r="J17" s="105"/>
      <c r="K17" s="136"/>
      <c r="L17" s="109"/>
      <c r="M17" s="138"/>
      <c r="N17" s="128"/>
    </row>
    <row r="18" spans="1:14" ht="52.8" x14ac:dyDescent="0.3">
      <c r="A18" s="98">
        <v>8</v>
      </c>
      <c r="B18" s="11" t="s">
        <v>13</v>
      </c>
      <c r="C18" s="6" t="s">
        <v>31</v>
      </c>
      <c r="D18" s="16"/>
      <c r="E18" s="16"/>
      <c r="F18" s="16"/>
      <c r="G18" s="16"/>
      <c r="H18" s="17"/>
      <c r="I18" s="62">
        <v>3470</v>
      </c>
      <c r="J18" s="7">
        <v>25</v>
      </c>
      <c r="K18" s="69">
        <v>86750</v>
      </c>
      <c r="L18" s="9">
        <v>1</v>
      </c>
      <c r="M18" s="70">
        <v>86750</v>
      </c>
      <c r="N18" s="97">
        <f>SUM(M18*31.89)</f>
        <v>2766457.5</v>
      </c>
    </row>
    <row r="19" spans="1:14" x14ac:dyDescent="0.3">
      <c r="A19" s="98">
        <v>9</v>
      </c>
      <c r="B19" s="11">
        <v>703.6</v>
      </c>
      <c r="C19" s="6" t="s">
        <v>14</v>
      </c>
      <c r="D19" s="16"/>
      <c r="E19" s="16"/>
      <c r="F19" s="16"/>
      <c r="G19" s="16"/>
      <c r="H19" s="17"/>
      <c r="I19" s="68">
        <v>850</v>
      </c>
      <c r="J19" s="7">
        <v>10</v>
      </c>
      <c r="K19" s="69">
        <v>8500</v>
      </c>
      <c r="L19" s="9">
        <v>3</v>
      </c>
      <c r="M19" s="70">
        <v>25500</v>
      </c>
      <c r="N19" s="97">
        <f>SUM(M19*31.89)</f>
        <v>813195</v>
      </c>
    </row>
    <row r="20" spans="1:14" ht="26.4" x14ac:dyDescent="0.3">
      <c r="A20" s="98">
        <v>10</v>
      </c>
      <c r="B20" s="11">
        <v>703.7</v>
      </c>
      <c r="C20" s="6" t="s">
        <v>15</v>
      </c>
      <c r="D20" s="16"/>
      <c r="E20" s="16"/>
      <c r="F20" s="16"/>
      <c r="G20" s="16"/>
      <c r="H20" s="17"/>
      <c r="I20" s="68">
        <v>850</v>
      </c>
      <c r="J20" s="7">
        <v>1</v>
      </c>
      <c r="K20" s="20">
        <v>850</v>
      </c>
      <c r="L20" s="9">
        <v>2</v>
      </c>
      <c r="M20" s="70">
        <v>1700</v>
      </c>
      <c r="N20" s="72">
        <f>SUM(M20*31.89)</f>
        <v>54213</v>
      </c>
    </row>
    <row r="21" spans="1:14" ht="26.4" x14ac:dyDescent="0.3">
      <c r="A21" s="98">
        <v>11</v>
      </c>
      <c r="B21" s="11"/>
      <c r="C21" s="6" t="s">
        <v>16</v>
      </c>
      <c r="D21" s="16"/>
      <c r="E21" s="16"/>
      <c r="F21" s="16"/>
      <c r="G21" s="16"/>
      <c r="H21" s="17"/>
      <c r="I21" s="68">
        <v>10</v>
      </c>
      <c r="J21" s="7">
        <v>1</v>
      </c>
      <c r="K21" s="20">
        <v>10</v>
      </c>
      <c r="L21" s="9">
        <v>2</v>
      </c>
      <c r="M21" s="71">
        <v>20</v>
      </c>
      <c r="N21" s="72">
        <f>SUM(M21*31.89)</f>
        <v>637.79999999999995</v>
      </c>
    </row>
    <row r="22" spans="1:14" x14ac:dyDescent="0.3">
      <c r="A22" s="98">
        <v>12</v>
      </c>
      <c r="B22" s="11"/>
      <c r="C22" s="6" t="s">
        <v>17</v>
      </c>
      <c r="D22" s="16"/>
      <c r="E22" s="16"/>
      <c r="F22" s="16"/>
      <c r="G22" s="16"/>
      <c r="H22" s="17"/>
      <c r="I22" s="68">
        <v>100</v>
      </c>
      <c r="J22" s="7">
        <v>1</v>
      </c>
      <c r="K22" s="20">
        <v>100</v>
      </c>
      <c r="L22" s="9">
        <v>0.5</v>
      </c>
      <c r="M22" s="71">
        <v>50</v>
      </c>
      <c r="N22" s="72">
        <f>SUM(M22*31.89)</f>
        <v>1594.5</v>
      </c>
    </row>
    <row r="23" spans="1:14" ht="39.6" x14ac:dyDescent="0.3">
      <c r="A23" s="125">
        <v>13</v>
      </c>
      <c r="B23" s="121">
        <v>703.7</v>
      </c>
      <c r="C23" s="63" t="s">
        <v>53</v>
      </c>
      <c r="D23" s="106">
        <v>50</v>
      </c>
      <c r="E23" s="104">
        <v>1</v>
      </c>
      <c r="F23" s="106">
        <v>50</v>
      </c>
      <c r="G23" s="108">
        <v>2</v>
      </c>
      <c r="H23" s="110">
        <v>100</v>
      </c>
      <c r="I23" s="129"/>
      <c r="J23" s="131"/>
      <c r="K23" s="119"/>
      <c r="L23" s="119"/>
      <c r="M23" s="117"/>
      <c r="N23" s="127">
        <f>SUM(H23*31.89)</f>
        <v>3189</v>
      </c>
    </row>
    <row r="24" spans="1:14" ht="52.8" x14ac:dyDescent="0.3">
      <c r="A24" s="126"/>
      <c r="B24" s="122"/>
      <c r="C24" s="64" t="s">
        <v>54</v>
      </c>
      <c r="D24" s="107"/>
      <c r="E24" s="105"/>
      <c r="F24" s="107"/>
      <c r="G24" s="109"/>
      <c r="H24" s="111"/>
      <c r="I24" s="130"/>
      <c r="J24" s="132"/>
      <c r="K24" s="120"/>
      <c r="L24" s="120"/>
      <c r="M24" s="118"/>
      <c r="N24" s="128"/>
    </row>
    <row r="25" spans="1:14" ht="26.4" x14ac:dyDescent="0.3">
      <c r="A25" s="99">
        <v>14</v>
      </c>
      <c r="B25" s="11"/>
      <c r="C25" s="6" t="s">
        <v>23</v>
      </c>
      <c r="D25" s="20">
        <v>100</v>
      </c>
      <c r="E25" s="7">
        <v>1</v>
      </c>
      <c r="F25" s="6">
        <v>100</v>
      </c>
      <c r="G25" s="9">
        <v>0.5</v>
      </c>
      <c r="H25" s="18">
        <v>50</v>
      </c>
      <c r="I25" s="25"/>
      <c r="J25" s="26"/>
      <c r="K25" s="16"/>
      <c r="L25" s="16"/>
      <c r="M25" s="17"/>
      <c r="N25" s="23">
        <f t="shared" ref="N25:N30" si="0">SUM(H25*31.89)</f>
        <v>1594.5</v>
      </c>
    </row>
    <row r="26" spans="1:14" ht="26.4" x14ac:dyDescent="0.3">
      <c r="A26" s="99">
        <v>15</v>
      </c>
      <c r="B26" s="11"/>
      <c r="C26" s="6" t="s">
        <v>24</v>
      </c>
      <c r="D26" s="69">
        <v>1912</v>
      </c>
      <c r="E26" s="7">
        <v>4</v>
      </c>
      <c r="F26" s="8">
        <v>7648</v>
      </c>
      <c r="G26" s="9">
        <v>0.5</v>
      </c>
      <c r="H26" s="19">
        <v>3824</v>
      </c>
      <c r="I26" s="25"/>
      <c r="J26" s="26"/>
      <c r="K26" s="16"/>
      <c r="L26" s="16"/>
      <c r="M26" s="17"/>
      <c r="N26" s="23">
        <f t="shared" si="0"/>
        <v>121947.36</v>
      </c>
    </row>
    <row r="27" spans="1:14" ht="26.4" x14ac:dyDescent="0.3">
      <c r="A27" s="99">
        <v>16</v>
      </c>
      <c r="B27" s="11"/>
      <c r="C27" s="6" t="s">
        <v>25</v>
      </c>
      <c r="D27" s="20">
        <v>78</v>
      </c>
      <c r="E27" s="7">
        <v>12</v>
      </c>
      <c r="F27" s="6">
        <v>936</v>
      </c>
      <c r="G27" s="9">
        <v>0.5</v>
      </c>
      <c r="H27" s="18">
        <v>468</v>
      </c>
      <c r="I27" s="25"/>
      <c r="J27" s="26"/>
      <c r="K27" s="16"/>
      <c r="L27" s="16"/>
      <c r="M27" s="17"/>
      <c r="N27" s="23">
        <f t="shared" si="0"/>
        <v>14924.52</v>
      </c>
    </row>
    <row r="28" spans="1:14" ht="26.4" x14ac:dyDescent="0.3">
      <c r="A28" s="99">
        <v>17</v>
      </c>
      <c r="B28" s="11">
        <v>703.19</v>
      </c>
      <c r="C28" s="6" t="s">
        <v>26</v>
      </c>
      <c r="D28" s="20">
        <v>1</v>
      </c>
      <c r="E28" s="7">
        <v>1</v>
      </c>
      <c r="F28" s="6">
        <v>1</v>
      </c>
      <c r="G28" s="9">
        <v>5</v>
      </c>
      <c r="H28" s="18">
        <v>5</v>
      </c>
      <c r="I28" s="25"/>
      <c r="J28" s="26"/>
      <c r="K28" s="16"/>
      <c r="L28" s="16"/>
      <c r="M28" s="17"/>
      <c r="N28" s="23">
        <f t="shared" si="0"/>
        <v>159.44999999999999</v>
      </c>
    </row>
    <row r="29" spans="1:14" ht="26.4" x14ac:dyDescent="0.3">
      <c r="A29" s="99">
        <v>18</v>
      </c>
      <c r="B29" s="11"/>
      <c r="C29" s="6" t="s">
        <v>27</v>
      </c>
      <c r="D29" s="20">
        <v>10</v>
      </c>
      <c r="E29" s="7">
        <v>1</v>
      </c>
      <c r="F29" s="6">
        <v>10</v>
      </c>
      <c r="G29" s="9">
        <v>3</v>
      </c>
      <c r="H29" s="18">
        <v>30</v>
      </c>
      <c r="I29" s="25"/>
      <c r="J29" s="26"/>
      <c r="K29" s="16"/>
      <c r="L29" s="16"/>
      <c r="M29" s="17"/>
      <c r="N29" s="23">
        <f t="shared" si="0"/>
        <v>956.7</v>
      </c>
    </row>
    <row r="30" spans="1:14" ht="27" thickBot="1" x14ac:dyDescent="0.35">
      <c r="A30" s="100">
        <v>19</v>
      </c>
      <c r="B30" s="33"/>
      <c r="C30" s="32" t="s">
        <v>28</v>
      </c>
      <c r="D30" s="34">
        <v>1</v>
      </c>
      <c r="E30" s="35">
        <v>1</v>
      </c>
      <c r="F30" s="32">
        <v>1</v>
      </c>
      <c r="G30" s="36">
        <v>5</v>
      </c>
      <c r="H30" s="37">
        <v>5</v>
      </c>
      <c r="I30" s="38"/>
      <c r="J30" s="39"/>
      <c r="K30" s="40"/>
      <c r="L30" s="40"/>
      <c r="M30" s="41"/>
      <c r="N30" s="42">
        <f t="shared" si="0"/>
        <v>159.44999999999999</v>
      </c>
    </row>
    <row r="31" spans="1:14" ht="26.4" customHeight="1" thickTop="1" x14ac:dyDescent="0.3">
      <c r="A31" s="114"/>
      <c r="B31" s="114"/>
      <c r="C31" s="114"/>
      <c r="D31" s="30">
        <v>3856</v>
      </c>
      <c r="E31" s="84" t="s">
        <v>37</v>
      </c>
      <c r="F31" s="30">
        <f>SUM(F23:F30)</f>
        <v>8746</v>
      </c>
      <c r="G31" s="84" t="s">
        <v>37</v>
      </c>
      <c r="H31" s="31">
        <f>SUM(H23:H30)</f>
        <v>4482</v>
      </c>
      <c r="I31" s="27">
        <v>3856</v>
      </c>
      <c r="J31" s="84" t="s">
        <v>37</v>
      </c>
      <c r="K31" s="28">
        <f>SUM(K5:K30)</f>
        <v>360413</v>
      </c>
      <c r="L31" s="85" t="s">
        <v>37</v>
      </c>
      <c r="M31" s="29">
        <f>SUM(M5:M30)</f>
        <v>200334</v>
      </c>
      <c r="N31" s="103">
        <f>SUM(N5:N30)</f>
        <v>6531582.2400000002</v>
      </c>
    </row>
    <row r="32" spans="1:14" ht="19.95" customHeight="1" x14ac:dyDescent="0.3">
      <c r="A32" s="12"/>
      <c r="B32" s="12"/>
      <c r="C32" s="21" t="s">
        <v>55</v>
      </c>
      <c r="D32" s="13"/>
      <c r="E32" s="14"/>
      <c r="F32" s="13"/>
      <c r="G32" s="14"/>
      <c r="H32" s="13"/>
    </row>
    <row r="33" spans="1:14" ht="19.95" customHeight="1" x14ac:dyDescent="0.3">
      <c r="A33" s="12"/>
      <c r="B33" s="12"/>
      <c r="C33" s="24" t="s">
        <v>34</v>
      </c>
      <c r="D33" s="8">
        <v>3856</v>
      </c>
      <c r="E33" s="75"/>
      <c r="F33" s="14"/>
      <c r="G33" s="14"/>
      <c r="H33" s="13"/>
      <c r="I33" s="5"/>
      <c r="J33" s="5"/>
      <c r="N33" s="15"/>
    </row>
    <row r="34" spans="1:14" ht="19.95" customHeight="1" x14ac:dyDescent="0.3">
      <c r="A34" s="12"/>
      <c r="B34" s="12"/>
      <c r="C34" s="24" t="s">
        <v>19</v>
      </c>
      <c r="D34" s="22">
        <f>SUM(D35/D33)</f>
        <v>95.736255186721991</v>
      </c>
      <c r="E34" s="76"/>
      <c r="F34" s="77"/>
      <c r="G34" s="77"/>
      <c r="H34" s="13"/>
      <c r="I34" s="5"/>
      <c r="J34" s="5"/>
      <c r="N34" s="15"/>
    </row>
    <row r="35" spans="1:14" ht="19.95" customHeight="1" x14ac:dyDescent="0.3">
      <c r="A35" s="12"/>
      <c r="B35" s="12"/>
      <c r="C35" s="24" t="s">
        <v>36</v>
      </c>
      <c r="D35" s="8">
        <f>SUM(F31+K31)</f>
        <v>369159</v>
      </c>
      <c r="E35" s="75"/>
      <c r="F35" s="14"/>
      <c r="G35" s="14"/>
      <c r="H35" s="13"/>
      <c r="I35" s="5"/>
      <c r="J35" s="5"/>
      <c r="N35" s="15"/>
    </row>
    <row r="36" spans="1:14" ht="19.95" customHeight="1" x14ac:dyDescent="0.3">
      <c r="A36" s="12"/>
      <c r="B36" s="12"/>
      <c r="C36" s="24" t="s">
        <v>35</v>
      </c>
      <c r="D36" s="22">
        <f>SUM(D37/D35)</f>
        <v>0.55481784271817836</v>
      </c>
      <c r="E36" s="75"/>
      <c r="F36" s="14"/>
      <c r="G36" s="14"/>
      <c r="H36" s="13"/>
      <c r="I36" s="5"/>
      <c r="J36" s="5"/>
      <c r="N36" s="15"/>
    </row>
    <row r="37" spans="1:14" ht="19.95" customHeight="1" x14ac:dyDescent="0.3">
      <c r="A37" s="12"/>
      <c r="B37" s="12"/>
      <c r="C37" s="24" t="s">
        <v>58</v>
      </c>
      <c r="D37" s="8">
        <f>SUM(H31+M31)</f>
        <v>204816</v>
      </c>
      <c r="E37" s="75"/>
      <c r="F37" s="14"/>
      <c r="G37" s="14"/>
      <c r="H37" s="13"/>
      <c r="I37" s="5"/>
      <c r="J37" s="5"/>
      <c r="N37" s="15"/>
    </row>
    <row r="38" spans="1:14" ht="26.4" customHeight="1" x14ac:dyDescent="0.3">
      <c r="A38" s="12"/>
      <c r="B38" s="12"/>
      <c r="C38" s="12"/>
      <c r="D38" s="13"/>
      <c r="E38" s="14"/>
      <c r="F38" s="13"/>
      <c r="G38" s="14"/>
      <c r="H38" s="13"/>
      <c r="I38" s="5"/>
      <c r="J38" s="5"/>
      <c r="N38" s="15"/>
    </row>
    <row r="39" spans="1:14" ht="26.4" customHeight="1" x14ac:dyDescent="0.3">
      <c r="N39" s="15"/>
    </row>
    <row r="40" spans="1:14" ht="17.399999999999999" customHeight="1" x14ac:dyDescent="0.3">
      <c r="A40" s="2" t="s">
        <v>30</v>
      </c>
      <c r="B40" s="5"/>
      <c r="C40" s="5"/>
      <c r="D40" s="115" t="s">
        <v>32</v>
      </c>
      <c r="E40" s="116"/>
      <c r="F40" s="116"/>
      <c r="G40" s="116"/>
      <c r="H40" s="116"/>
      <c r="I40" s="139" t="s">
        <v>33</v>
      </c>
      <c r="J40" s="140"/>
      <c r="K40" s="140"/>
      <c r="L40" s="140"/>
      <c r="M40" s="140"/>
      <c r="N40" s="141" t="s">
        <v>39</v>
      </c>
    </row>
    <row r="41" spans="1:14" ht="55.2" x14ac:dyDescent="0.3">
      <c r="A41" s="46" t="s">
        <v>0</v>
      </c>
      <c r="B41" s="47" t="s">
        <v>1</v>
      </c>
      <c r="C41" s="47" t="s">
        <v>2</v>
      </c>
      <c r="D41" s="47" t="s">
        <v>18</v>
      </c>
      <c r="E41" s="47" t="s">
        <v>19</v>
      </c>
      <c r="F41" s="47" t="s">
        <v>20</v>
      </c>
      <c r="G41" s="48" t="s">
        <v>21</v>
      </c>
      <c r="H41" s="58" t="s">
        <v>22</v>
      </c>
      <c r="I41" s="52" t="s">
        <v>3</v>
      </c>
      <c r="J41" s="47" t="s">
        <v>4</v>
      </c>
      <c r="K41" s="47" t="s">
        <v>5</v>
      </c>
      <c r="L41" s="49" t="s">
        <v>6</v>
      </c>
      <c r="M41" s="50" t="s">
        <v>7</v>
      </c>
      <c r="N41" s="142"/>
    </row>
    <row r="42" spans="1:14" ht="26.4" customHeight="1" x14ac:dyDescent="0.3">
      <c r="A42" s="7">
        <v>1</v>
      </c>
      <c r="B42" s="43"/>
      <c r="C42" s="6" t="s">
        <v>69</v>
      </c>
      <c r="D42" s="16"/>
      <c r="E42" s="16"/>
      <c r="F42" s="16"/>
      <c r="G42" s="16"/>
      <c r="H42" s="17"/>
      <c r="I42" s="59">
        <v>43</v>
      </c>
      <c r="J42" s="44">
        <v>1</v>
      </c>
      <c r="K42" s="44">
        <v>43</v>
      </c>
      <c r="L42" s="54">
        <v>50</v>
      </c>
      <c r="M42" s="55">
        <v>2150</v>
      </c>
      <c r="N42" s="57">
        <f t="shared" ref="N42:N49" si="1">SUM(M42*31.89)</f>
        <v>68563.5</v>
      </c>
    </row>
    <row r="43" spans="1:14" ht="26.4" customHeight="1" x14ac:dyDescent="0.3">
      <c r="A43" s="7">
        <v>2</v>
      </c>
      <c r="B43" s="43"/>
      <c r="C43" s="6" t="s">
        <v>70</v>
      </c>
      <c r="D43" s="16"/>
      <c r="E43" s="16"/>
      <c r="F43" s="16"/>
      <c r="G43" s="16"/>
      <c r="H43" s="17"/>
      <c r="I43" s="59">
        <v>43</v>
      </c>
      <c r="J43" s="44">
        <v>1</v>
      </c>
      <c r="K43" s="44">
        <v>43</v>
      </c>
      <c r="L43" s="54">
        <v>10</v>
      </c>
      <c r="M43" s="56">
        <v>430</v>
      </c>
      <c r="N43" s="57">
        <f t="shared" si="1"/>
        <v>13712.7</v>
      </c>
    </row>
    <row r="44" spans="1:14" ht="26.4" customHeight="1" x14ac:dyDescent="0.3">
      <c r="A44" s="7">
        <v>3</v>
      </c>
      <c r="B44" s="43"/>
      <c r="C44" s="6" t="s">
        <v>71</v>
      </c>
      <c r="D44" s="16"/>
      <c r="E44" s="16"/>
      <c r="F44" s="16"/>
      <c r="G44" s="16"/>
      <c r="H44" s="17"/>
      <c r="I44" s="59">
        <v>43</v>
      </c>
      <c r="J44" s="44">
        <v>4</v>
      </c>
      <c r="K44" s="44">
        <v>172</v>
      </c>
      <c r="L44" s="54">
        <v>2</v>
      </c>
      <c r="M44" s="56">
        <v>344</v>
      </c>
      <c r="N44" s="57">
        <f t="shared" si="1"/>
        <v>10970.16</v>
      </c>
    </row>
    <row r="45" spans="1:14" ht="26.4" customHeight="1" x14ac:dyDescent="0.3">
      <c r="A45" s="7">
        <v>4</v>
      </c>
      <c r="B45" s="43"/>
      <c r="C45" s="6" t="s">
        <v>72</v>
      </c>
      <c r="D45" s="16"/>
      <c r="E45" s="16"/>
      <c r="F45" s="16"/>
      <c r="G45" s="16"/>
      <c r="H45" s="17"/>
      <c r="I45" s="59">
        <v>43</v>
      </c>
      <c r="J45" s="44">
        <v>12</v>
      </c>
      <c r="K45" s="44">
        <v>516</v>
      </c>
      <c r="L45" s="54">
        <v>2</v>
      </c>
      <c r="M45" s="55">
        <v>1032</v>
      </c>
      <c r="N45" s="57">
        <f t="shared" si="1"/>
        <v>32910.480000000003</v>
      </c>
    </row>
    <row r="46" spans="1:14" ht="26.4" customHeight="1" x14ac:dyDescent="0.3">
      <c r="A46" s="7">
        <v>5</v>
      </c>
      <c r="B46" s="43"/>
      <c r="C46" s="6" t="s">
        <v>73</v>
      </c>
      <c r="D46" s="16"/>
      <c r="E46" s="16"/>
      <c r="F46" s="16"/>
      <c r="G46" s="16"/>
      <c r="H46" s="17"/>
      <c r="I46" s="59">
        <v>43</v>
      </c>
      <c r="J46" s="44">
        <v>1</v>
      </c>
      <c r="K46" s="44">
        <v>43</v>
      </c>
      <c r="L46" s="54">
        <v>4</v>
      </c>
      <c r="M46" s="56">
        <v>172</v>
      </c>
      <c r="N46" s="57">
        <f t="shared" si="1"/>
        <v>5485.08</v>
      </c>
    </row>
    <row r="47" spans="1:14" ht="26.4" x14ac:dyDescent="0.3">
      <c r="A47" s="7">
        <v>6</v>
      </c>
      <c r="B47" s="43"/>
      <c r="C47" s="6" t="s">
        <v>74</v>
      </c>
      <c r="D47" s="16"/>
      <c r="E47" s="16"/>
      <c r="F47" s="16"/>
      <c r="G47" s="16"/>
      <c r="H47" s="17"/>
      <c r="I47" s="59">
        <v>43</v>
      </c>
      <c r="J47" s="44">
        <v>1</v>
      </c>
      <c r="K47" s="44">
        <v>43</v>
      </c>
      <c r="L47" s="54">
        <v>12.5</v>
      </c>
      <c r="M47" s="56">
        <f>SUM(K47*L47)</f>
        <v>537.5</v>
      </c>
      <c r="N47" s="57">
        <f t="shared" si="1"/>
        <v>17140.875</v>
      </c>
    </row>
    <row r="48" spans="1:14" ht="26.4" x14ac:dyDescent="0.3">
      <c r="A48" s="7">
        <v>7</v>
      </c>
      <c r="B48" s="43"/>
      <c r="C48" s="6" t="s">
        <v>64</v>
      </c>
      <c r="D48" s="16"/>
      <c r="E48" s="16"/>
      <c r="F48" s="16"/>
      <c r="G48" s="16"/>
      <c r="H48" s="17"/>
      <c r="I48" s="59">
        <v>43</v>
      </c>
      <c r="J48" s="44">
        <v>1</v>
      </c>
      <c r="K48" s="44">
        <v>43</v>
      </c>
      <c r="L48" s="54">
        <v>2</v>
      </c>
      <c r="M48" s="56">
        <v>86</v>
      </c>
      <c r="N48" s="57">
        <f t="shared" si="1"/>
        <v>2742.54</v>
      </c>
    </row>
    <row r="49" spans="1:14" x14ac:dyDescent="0.3">
      <c r="A49" s="7">
        <v>8</v>
      </c>
      <c r="B49" s="43"/>
      <c r="C49" s="6" t="s">
        <v>65</v>
      </c>
      <c r="D49" s="16"/>
      <c r="E49" s="16"/>
      <c r="F49" s="16"/>
      <c r="G49" s="16"/>
      <c r="H49" s="17"/>
      <c r="I49" s="59">
        <v>43</v>
      </c>
      <c r="J49" s="44">
        <v>1</v>
      </c>
      <c r="K49" s="44">
        <v>43</v>
      </c>
      <c r="L49" s="54">
        <v>4</v>
      </c>
      <c r="M49" s="56">
        <v>172</v>
      </c>
      <c r="N49" s="57">
        <f t="shared" si="1"/>
        <v>5485.08</v>
      </c>
    </row>
    <row r="50" spans="1:14" ht="26.4" x14ac:dyDescent="0.3">
      <c r="A50" s="7">
        <v>9</v>
      </c>
      <c r="B50" s="7"/>
      <c r="C50" s="6" t="s">
        <v>66</v>
      </c>
      <c r="D50" s="53">
        <v>43</v>
      </c>
      <c r="E50" s="44">
        <v>1</v>
      </c>
      <c r="F50" s="53">
        <v>43</v>
      </c>
      <c r="G50" s="54">
        <v>50</v>
      </c>
      <c r="H50" s="55">
        <v>2150</v>
      </c>
      <c r="I50" s="60"/>
      <c r="J50" s="16"/>
      <c r="K50" s="16"/>
      <c r="L50" s="16"/>
      <c r="M50" s="17"/>
      <c r="N50" s="57">
        <f>SUM(H50*31.89)</f>
        <v>68563.5</v>
      </c>
    </row>
    <row r="51" spans="1:14" x14ac:dyDescent="0.3">
      <c r="A51" s="7">
        <v>10</v>
      </c>
      <c r="B51" s="7"/>
      <c r="C51" s="6" t="s">
        <v>67</v>
      </c>
      <c r="D51" s="53">
        <v>3</v>
      </c>
      <c r="E51" s="44">
        <v>1</v>
      </c>
      <c r="F51" s="53">
        <v>3</v>
      </c>
      <c r="G51" s="54">
        <v>10</v>
      </c>
      <c r="H51" s="56">
        <v>30</v>
      </c>
      <c r="I51" s="61"/>
      <c r="J51" s="16"/>
      <c r="K51" s="16"/>
      <c r="L51" s="16"/>
      <c r="M51" s="17"/>
      <c r="N51" s="57">
        <v>956.7</v>
      </c>
    </row>
    <row r="52" spans="1:14" ht="15" thickBot="1" x14ac:dyDescent="0.35">
      <c r="A52" s="35">
        <v>11</v>
      </c>
      <c r="B52" s="35"/>
      <c r="C52" s="32" t="s">
        <v>68</v>
      </c>
      <c r="D52" s="90">
        <v>30</v>
      </c>
      <c r="E52" s="91">
        <v>1</v>
      </c>
      <c r="F52" s="90">
        <v>30</v>
      </c>
      <c r="G52" s="92">
        <v>0.5</v>
      </c>
      <c r="H52" s="93">
        <v>15</v>
      </c>
      <c r="I52" s="94"/>
      <c r="J52" s="40"/>
      <c r="K52" s="40"/>
      <c r="L52" s="40"/>
      <c r="M52" s="41"/>
      <c r="N52" s="95">
        <v>478.35</v>
      </c>
    </row>
    <row r="53" spans="1:14" ht="21" customHeight="1" thickTop="1" x14ac:dyDescent="0.3">
      <c r="A53" s="114" t="s">
        <v>29</v>
      </c>
      <c r="B53" s="114"/>
      <c r="C53" s="114"/>
      <c r="D53" s="73">
        <v>43</v>
      </c>
      <c r="E53" s="84"/>
      <c r="F53" s="73">
        <f>SUM(F50:F52)</f>
        <v>76</v>
      </c>
      <c r="G53" s="84"/>
      <c r="H53" s="31">
        <f>SUM(H50:H52)</f>
        <v>2195</v>
      </c>
      <c r="I53" s="74">
        <v>43</v>
      </c>
      <c r="J53" s="86"/>
      <c r="K53" s="87">
        <f>SUM(K42:K52)</f>
        <v>946</v>
      </c>
      <c r="L53" s="88"/>
      <c r="M53" s="102">
        <f>SUM(M42:M52)</f>
        <v>4923.5</v>
      </c>
      <c r="N53" s="89">
        <f>SUM(N42:N52)</f>
        <v>227008.965</v>
      </c>
    </row>
    <row r="54" spans="1:14" ht="19.95" customHeight="1" x14ac:dyDescent="0.3">
      <c r="A54" s="4"/>
      <c r="C54" s="21" t="s">
        <v>56</v>
      </c>
      <c r="D54" s="13"/>
      <c r="E54" s="14"/>
      <c r="F54" s="13"/>
      <c r="G54" s="14"/>
    </row>
    <row r="55" spans="1:14" ht="19.95" customHeight="1" x14ac:dyDescent="0.3">
      <c r="A55" s="3"/>
      <c r="C55" s="24" t="s">
        <v>34</v>
      </c>
      <c r="D55" s="8">
        <v>43</v>
      </c>
      <c r="E55" s="75"/>
      <c r="F55" s="14"/>
      <c r="G55" s="14"/>
    </row>
    <row r="56" spans="1:14" ht="19.95" customHeight="1" x14ac:dyDescent="0.3">
      <c r="A56" s="5"/>
      <c r="B56" s="5"/>
      <c r="C56" s="24" t="s">
        <v>19</v>
      </c>
      <c r="D56" s="22">
        <f>SUM(D57/D55)</f>
        <v>23.767441860465116</v>
      </c>
      <c r="E56" s="78"/>
      <c r="F56" s="79"/>
      <c r="G56" s="79"/>
      <c r="H56" s="5"/>
      <c r="I56" s="5"/>
      <c r="J56" s="5"/>
    </row>
    <row r="57" spans="1:14" ht="19.95" customHeight="1" x14ac:dyDescent="0.3">
      <c r="C57" s="24" t="s">
        <v>36</v>
      </c>
      <c r="D57" s="8">
        <f>SUM(F53+K53)</f>
        <v>1022</v>
      </c>
      <c r="E57" s="75"/>
      <c r="F57" s="14"/>
      <c r="G57" s="14"/>
    </row>
    <row r="58" spans="1:14" ht="19.95" customHeight="1" x14ac:dyDescent="0.3">
      <c r="C58" s="24" t="s">
        <v>35</v>
      </c>
      <c r="D58" s="22">
        <f>SUM(D59/D57)</f>
        <v>6.9652641878669277</v>
      </c>
      <c r="E58" s="75"/>
      <c r="F58" s="14"/>
      <c r="G58" s="14"/>
    </row>
    <row r="59" spans="1:14" ht="19.95" customHeight="1" x14ac:dyDescent="0.3">
      <c r="C59" s="24" t="s">
        <v>57</v>
      </c>
      <c r="D59" s="8">
        <f>SUM(H53+M53)</f>
        <v>7118.5</v>
      </c>
      <c r="E59" s="75"/>
      <c r="F59" s="14"/>
      <c r="G59" s="14"/>
    </row>
    <row r="60" spans="1:14" ht="15" thickBot="1" x14ac:dyDescent="0.35"/>
    <row r="61" spans="1:14" ht="22.8" customHeight="1" thickTop="1" x14ac:dyDescent="0.3">
      <c r="C61" s="112" t="s">
        <v>63</v>
      </c>
      <c r="D61" s="113"/>
    </row>
    <row r="62" spans="1:14" ht="18" customHeight="1" x14ac:dyDescent="0.3">
      <c r="C62" s="80" t="s">
        <v>59</v>
      </c>
      <c r="D62" s="81">
        <f>SUM(D33+D55)</f>
        <v>3899</v>
      </c>
      <c r="E62" s="14"/>
      <c r="F62" s="14"/>
      <c r="G62" s="14"/>
    </row>
    <row r="63" spans="1:14" ht="18" customHeight="1" x14ac:dyDescent="0.3">
      <c r="C63" s="80" t="s">
        <v>60</v>
      </c>
      <c r="D63" s="81">
        <f>SUM(D35+D57)</f>
        <v>370181</v>
      </c>
      <c r="E63" s="14"/>
      <c r="F63" s="14"/>
      <c r="G63" s="14"/>
    </row>
    <row r="64" spans="1:14" ht="18" customHeight="1" x14ac:dyDescent="0.3">
      <c r="C64" s="80" t="s">
        <v>61</v>
      </c>
      <c r="D64" s="81">
        <f>SUM(D37+D59)</f>
        <v>211934.5</v>
      </c>
      <c r="E64" s="14"/>
      <c r="F64" s="14"/>
      <c r="G64" s="14"/>
    </row>
    <row r="65" spans="3:4" ht="18" customHeight="1" thickBot="1" x14ac:dyDescent="0.35">
      <c r="C65" s="82" t="s">
        <v>62</v>
      </c>
      <c r="D65" s="83">
        <f>SUM(N31+N53)</f>
        <v>6758591.2050000001</v>
      </c>
    </row>
    <row r="66" spans="3:4" ht="15" thickTop="1" x14ac:dyDescent="0.3"/>
  </sheetData>
  <mergeCells count="99">
    <mergeCell ref="N40:N41"/>
    <mergeCell ref="L7:L8"/>
    <mergeCell ref="M7:M8"/>
    <mergeCell ref="D3:H3"/>
    <mergeCell ref="I3:M3"/>
    <mergeCell ref="N3:N4"/>
    <mergeCell ref="H5:H6"/>
    <mergeCell ref="I5:I6"/>
    <mergeCell ref="I7:I8"/>
    <mergeCell ref="J7:J8"/>
    <mergeCell ref="K7:K8"/>
    <mergeCell ref="J5:J6"/>
    <mergeCell ref="K5:K6"/>
    <mergeCell ref="H7:H8"/>
    <mergeCell ref="L5:L6"/>
    <mergeCell ref="G7:G8"/>
    <mergeCell ref="A11:A12"/>
    <mergeCell ref="B11:B12"/>
    <mergeCell ref="A9:A10"/>
    <mergeCell ref="I40:M40"/>
    <mergeCell ref="A5:A6"/>
    <mergeCell ref="D7:D8"/>
    <mergeCell ref="E7:E8"/>
    <mergeCell ref="F7:F8"/>
    <mergeCell ref="B7:B8"/>
    <mergeCell ref="A7:A8"/>
    <mergeCell ref="D5:D6"/>
    <mergeCell ref="E5:E6"/>
    <mergeCell ref="F5:F6"/>
    <mergeCell ref="G5:G6"/>
    <mergeCell ref="B5:B6"/>
    <mergeCell ref="M5:M6"/>
    <mergeCell ref="N5:N6"/>
    <mergeCell ref="K9:K10"/>
    <mergeCell ref="L9:L10"/>
    <mergeCell ref="M9:M10"/>
    <mergeCell ref="N9:N10"/>
    <mergeCell ref="N7:N8"/>
    <mergeCell ref="N11:N12"/>
    <mergeCell ref="G9:G10"/>
    <mergeCell ref="H9:H10"/>
    <mergeCell ref="G11:G12"/>
    <mergeCell ref="H11:H12"/>
    <mergeCell ref="I11:I12"/>
    <mergeCell ref="J11:J12"/>
    <mergeCell ref="K11:K12"/>
    <mergeCell ref="L11:L12"/>
    <mergeCell ref="M11:M12"/>
    <mergeCell ref="B9:B10"/>
    <mergeCell ref="I9:I10"/>
    <mergeCell ref="J9:J10"/>
    <mergeCell ref="N14:N15"/>
    <mergeCell ref="A14:A15"/>
    <mergeCell ref="B14:B15"/>
    <mergeCell ref="D9:D10"/>
    <mergeCell ref="E9:E10"/>
    <mergeCell ref="F9:F10"/>
    <mergeCell ref="D11:D12"/>
    <mergeCell ref="E11:E12"/>
    <mergeCell ref="F11:F12"/>
    <mergeCell ref="D14:D15"/>
    <mergeCell ref="E14:E15"/>
    <mergeCell ref="F14:F15"/>
    <mergeCell ref="G14:G15"/>
    <mergeCell ref="N16:N17"/>
    <mergeCell ref="I14:I15"/>
    <mergeCell ref="J14:J15"/>
    <mergeCell ref="K14:K15"/>
    <mergeCell ref="L14:L15"/>
    <mergeCell ref="M14:M15"/>
    <mergeCell ref="I16:I17"/>
    <mergeCell ref="J16:J17"/>
    <mergeCell ref="K16:K17"/>
    <mergeCell ref="L16:L17"/>
    <mergeCell ref="M16:M17"/>
    <mergeCell ref="N23:N24"/>
    <mergeCell ref="I23:I24"/>
    <mergeCell ref="J23:J24"/>
    <mergeCell ref="K23:K24"/>
    <mergeCell ref="L23:L24"/>
    <mergeCell ref="M23:M24"/>
    <mergeCell ref="B16:B17"/>
    <mergeCell ref="A16:A17"/>
    <mergeCell ref="B23:B24"/>
    <mergeCell ref="A23:A24"/>
    <mergeCell ref="D23:D24"/>
    <mergeCell ref="H14:H15"/>
    <mergeCell ref="D16:D17"/>
    <mergeCell ref="E16:E17"/>
    <mergeCell ref="F16:F17"/>
    <mergeCell ref="G16:G17"/>
    <mergeCell ref="E23:E24"/>
    <mergeCell ref="F23:F24"/>
    <mergeCell ref="G23:G24"/>
    <mergeCell ref="H23:H24"/>
    <mergeCell ref="C61:D61"/>
    <mergeCell ref="A53:C53"/>
    <mergeCell ref="D40:H40"/>
    <mergeCell ref="A31:C31"/>
  </mergeCells>
  <pageMargins left="0.25" right="0.25" top="0.5" bottom="0.5" header="0.3" footer="0.3"/>
  <pageSetup scale="73" orientation="landscape" r:id="rId1"/>
  <headerFooter>
    <oddHeader>&amp;L&amp;"Arial Rounded MT Bold,Regular"&amp;12OMB #3133-0133 - Investment and Deposit Activity</oddHeader>
    <oddFooter>&amp;LMarch 22, 2016</oddFooter>
  </headerFooter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NCUA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Wolfgang, Dawn</dc:creator>
  <cp:lastModifiedBy>Wolfgang, Dawn</cp:lastModifiedBy>
  <cp:lastPrinted>2016-03-22T12:00:05Z</cp:lastPrinted>
  <dcterms:created xsi:type="dcterms:W3CDTF">2016-01-21T16:32:32Z</dcterms:created>
  <dcterms:modified xsi:type="dcterms:W3CDTF">2016-06-01T13:56:07Z</dcterms:modified>
</cp:coreProperties>
</file>