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Table 1" sheetId="1" r:id="rId1"/>
    <sheet name="Table 2" sheetId="2" r:id="rId2"/>
  </sheet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6" i="1" l="1"/>
  <c r="F13" i="2" l="1"/>
  <c r="D22" i="1" l="1"/>
  <c r="D30" i="1"/>
  <c r="F30" i="1" s="1"/>
  <c r="D21" i="1"/>
  <c r="F21" i="1" s="1"/>
  <c r="D19" i="1"/>
  <c r="F19" i="1" s="1"/>
  <c r="D18" i="1"/>
  <c r="D17" i="1"/>
  <c r="F17" i="1" s="1"/>
  <c r="H17" i="1" s="1"/>
  <c r="D13" i="1"/>
  <c r="D12" i="1"/>
  <c r="F12" i="1" s="1"/>
  <c r="F12" i="2"/>
  <c r="F11" i="2"/>
  <c r="F10" i="2"/>
  <c r="F9" i="2"/>
  <c r="F7" i="2"/>
  <c r="F6" i="2"/>
  <c r="H6" i="2" s="1"/>
  <c r="D6" i="2"/>
  <c r="F22" i="1"/>
  <c r="F18" i="1"/>
  <c r="F13" i="1"/>
  <c r="D10" i="1"/>
  <c r="F10" i="1" s="1"/>
  <c r="H10" i="1" s="1"/>
  <c r="G10" i="1" l="1"/>
  <c r="I10" i="1" s="1"/>
  <c r="F14" i="2"/>
  <c r="G13" i="2"/>
  <c r="I13" i="2" s="1"/>
  <c r="H13" i="2"/>
  <c r="I11" i="2"/>
  <c r="G9" i="2"/>
  <c r="G10" i="2"/>
  <c r="G11" i="2"/>
  <c r="G12" i="2"/>
  <c r="H9" i="2"/>
  <c r="H10" i="2"/>
  <c r="H11" i="2"/>
  <c r="H12" i="2"/>
  <c r="G7" i="2"/>
  <c r="H7" i="2"/>
  <c r="G6" i="2"/>
  <c r="G30" i="1"/>
  <c r="H30" i="1"/>
  <c r="G22" i="1"/>
  <c r="H22" i="1"/>
  <c r="G21" i="1"/>
  <c r="H21" i="1"/>
  <c r="G19" i="1"/>
  <c r="I19" i="1" s="1"/>
  <c r="H19" i="1"/>
  <c r="G18" i="1"/>
  <c r="H18" i="1"/>
  <c r="G17" i="1"/>
  <c r="I17" i="1" s="1"/>
  <c r="G13" i="1"/>
  <c r="H13" i="1"/>
  <c r="G12" i="1"/>
  <c r="H12" i="1"/>
  <c r="H14" i="2" l="1"/>
  <c r="I30" i="1"/>
  <c r="I33" i="1" s="1"/>
  <c r="I18" i="1"/>
  <c r="G14" i="2"/>
  <c r="I14" i="2" s="1"/>
  <c r="I15" i="2" s="1"/>
  <c r="I7" i="2"/>
  <c r="I9" i="2"/>
  <c r="I6" i="2"/>
  <c r="I12" i="2"/>
  <c r="I10" i="2"/>
  <c r="F33" i="1"/>
  <c r="I21" i="1"/>
  <c r="I22" i="1"/>
  <c r="I12" i="1"/>
  <c r="I23" i="1" s="1"/>
  <c r="I34" i="1" s="1"/>
  <c r="I37" i="1" s="1"/>
  <c r="F23" i="1"/>
  <c r="I13" i="1"/>
  <c r="F15" i="2" l="1"/>
  <c r="F34" i="1"/>
</calcChain>
</file>

<file path=xl/sharedStrings.xml><?xml version="1.0" encoding="utf-8"?>
<sst xmlns="http://schemas.openxmlformats.org/spreadsheetml/2006/main" count="111" uniqueCount="87">
  <si>
    <t>Burden item</t>
  </si>
  <si>
    <t>(A)</t>
  </si>
  <si>
    <t>Person hours per occurrence</t>
  </si>
  <si>
    <t>(B)</t>
  </si>
  <si>
    <t>No. of occurrences per respondent per year</t>
  </si>
  <si>
    <t>(C)</t>
  </si>
  <si>
    <t>Person hours per respondent per year</t>
  </si>
  <si>
    <t>(C=AxB)</t>
  </si>
  <si>
    <t>(D)</t>
  </si>
  <si>
    <r>
      <t xml:space="preserve">Respondents per year  </t>
    </r>
    <r>
      <rPr>
        <b/>
        <vertAlign val="superscript"/>
        <sz val="12"/>
        <color theme="1"/>
        <rFont val="Times New Roman"/>
        <family val="1"/>
      </rPr>
      <t>a</t>
    </r>
  </si>
  <si>
    <t>(E)</t>
  </si>
  <si>
    <t>Technical person- hours per year</t>
  </si>
  <si>
    <t>(E=CxD)</t>
  </si>
  <si>
    <t>(F)</t>
  </si>
  <si>
    <t>Management person hours per year</t>
  </si>
  <si>
    <t>(Ex0.05)</t>
  </si>
  <si>
    <t>(G)</t>
  </si>
  <si>
    <t>Clerical person hours per year</t>
  </si>
  <si>
    <t>(Ex0.1)</t>
  </si>
  <si>
    <t>(H)</t>
  </si>
  <si>
    <t>1.  Applications</t>
  </si>
  <si>
    <t>N/A</t>
  </si>
  <si>
    <t>2.  Survey and Studies</t>
  </si>
  <si>
    <t>3.  Reporting requirements</t>
  </si>
  <si>
    <t xml:space="preserve">     B.  Required activities</t>
  </si>
  <si>
    <r>
      <t xml:space="preserve">        Initial performance tests </t>
    </r>
    <r>
      <rPr>
        <vertAlign val="superscript"/>
        <sz val="10"/>
        <color theme="1"/>
        <rFont val="Times New Roman"/>
        <family val="1"/>
      </rPr>
      <t>c</t>
    </r>
    <r>
      <rPr>
        <sz val="10"/>
        <color theme="1"/>
        <rFont val="Times New Roman"/>
        <family val="1"/>
      </rPr>
      <t xml:space="preserve"> </t>
    </r>
  </si>
  <si>
    <r>
      <t xml:space="preserve">        Repeat performance tests </t>
    </r>
    <r>
      <rPr>
        <vertAlign val="superscript"/>
        <sz val="10"/>
        <color theme="1"/>
        <rFont val="Times New Roman"/>
        <family val="1"/>
      </rPr>
      <t>d</t>
    </r>
  </si>
  <si>
    <t xml:space="preserve">     C.  Create information</t>
  </si>
  <si>
    <t xml:space="preserve">See 3B </t>
  </si>
  <si>
    <t xml:space="preserve">     D.  Gather existing information</t>
  </si>
  <si>
    <t>See 3B</t>
  </si>
  <si>
    <t xml:space="preserve">     E.  Write report</t>
  </si>
  <si>
    <t xml:space="preserve">        Notification of  construction/reconstruction</t>
  </si>
  <si>
    <t xml:space="preserve">        Notification of actual startup</t>
  </si>
  <si>
    <t xml:space="preserve">        Report of performance test results</t>
  </si>
  <si>
    <r>
      <t xml:space="preserve">        Annual summary report </t>
    </r>
    <r>
      <rPr>
        <vertAlign val="superscript"/>
        <sz val="10"/>
        <color theme="1"/>
        <rFont val="Times New Roman"/>
        <family val="1"/>
      </rPr>
      <t>e</t>
    </r>
  </si>
  <si>
    <t>Subtotal  for Reporting  Requirements</t>
  </si>
  <si>
    <t>4.  Recordkeeping requirements</t>
  </si>
  <si>
    <t>See 3A</t>
  </si>
  <si>
    <t xml:space="preserve">     B.  Plan activities</t>
  </si>
  <si>
    <t xml:space="preserve">     C.  Implement Activities </t>
  </si>
  <si>
    <t xml:space="preserve">     D.  Develop record system</t>
  </si>
  <si>
    <t xml:space="preserve">     E.  Time to enter and transmit information</t>
  </si>
  <si>
    <r>
      <t xml:space="preserve">        Records of startup, shutdown, malfunction </t>
    </r>
    <r>
      <rPr>
        <vertAlign val="superscript"/>
        <sz val="10"/>
        <color theme="1"/>
        <rFont val="Times New Roman"/>
        <family val="1"/>
      </rPr>
      <t>f</t>
    </r>
  </si>
  <si>
    <t xml:space="preserve">     F.  Time to train personnel </t>
  </si>
  <si>
    <t xml:space="preserve">     G.  Time for audits</t>
  </si>
  <si>
    <t xml:space="preserve">Subtotal  for Recordkeeping Requirements  </t>
  </si>
  <si>
    <t xml:space="preserve">        Notification of repeat performance test results</t>
  </si>
  <si>
    <t xml:space="preserve">        Notification of initial performance test results </t>
  </si>
  <si>
    <t>Assumptions:</t>
  </si>
  <si>
    <r>
      <t>c</t>
    </r>
    <r>
      <rPr>
        <sz val="10"/>
        <color theme="1"/>
        <rFont val="Times New Roman"/>
        <family val="1"/>
      </rPr>
      <t xml:space="preserve">  We have assumed that it will take twenty-eight hours for each new respondent to perform the initial performance test.</t>
    </r>
  </si>
  <si>
    <r>
      <t>d</t>
    </r>
    <r>
      <rPr>
        <sz val="10"/>
        <color theme="1"/>
        <rFont val="Times New Roman"/>
        <family val="1"/>
      </rPr>
      <t xml:space="preserve">  We have assumed that 20 percent of respondents would repeat performance test due to failure.</t>
    </r>
  </si>
  <si>
    <r>
      <t>e</t>
    </r>
    <r>
      <rPr>
        <sz val="10"/>
        <color theme="1"/>
        <rFont val="Times New Roman"/>
        <family val="1"/>
      </rPr>
      <t xml:space="preserve">  We have assumed that all respondents will each take eight hours to write the annual summary report.</t>
    </r>
  </si>
  <si>
    <r>
      <t>f</t>
    </r>
    <r>
      <rPr>
        <sz val="10"/>
        <color theme="1"/>
        <rFont val="Times New Roman"/>
        <family val="1"/>
      </rPr>
      <t xml:space="preserve">  We have assumed that each respondent will take one hour to record information on startup, shutdown, malfunction.</t>
    </r>
  </si>
  <si>
    <r>
      <t>a</t>
    </r>
    <r>
      <rPr>
        <sz val="10"/>
        <color theme="1"/>
        <rFont val="Times New Roman"/>
        <family val="1"/>
      </rPr>
      <t xml:space="preserve">  We have assumed that there are approximately 200 respondents, with no additional new or reconstructed sources becoming subject to the rule over the next three years. </t>
    </r>
  </si>
  <si>
    <t>Table 1:  Annual Respondent Burden and Cost – NSPS for Grain Elevators (40 CFR Part 60, Subpart DD) (Renewal)</t>
  </si>
  <si>
    <t>Table 2:  Average Annual EPA Burden and Cost - NSPS for Grain Elevators (40 CFR Part 60, Subpart DD) (Renewal)</t>
  </si>
  <si>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</si>
  <si>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</si>
  <si>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</si>
  <si>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</si>
  <si>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</si>
  <si>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Management person-hours per year</t>
  </si>
  <si>
    <t>Clerical person-hours per year</t>
  </si>
  <si>
    <r>
      <t xml:space="preserve">Cost, $ </t>
    </r>
    <r>
      <rPr>
        <b/>
        <vertAlign val="superscript"/>
        <sz val="12"/>
        <color theme="1"/>
        <rFont val="Times New Roman"/>
        <family val="1"/>
      </rPr>
      <t>b</t>
    </r>
  </si>
  <si>
    <r>
      <t xml:space="preserve">    Initial performance tests </t>
    </r>
    <r>
      <rPr>
        <vertAlign val="superscript"/>
        <sz val="10"/>
        <color theme="1"/>
        <rFont val="Times New Roman"/>
        <family val="1"/>
      </rPr>
      <t>c</t>
    </r>
  </si>
  <si>
    <r>
      <t xml:space="preserve">    Repeat performance test </t>
    </r>
    <r>
      <rPr>
        <vertAlign val="superscript"/>
        <sz val="10"/>
        <color theme="1"/>
        <rFont val="Times New Roman"/>
        <family val="1"/>
      </rPr>
      <t>d</t>
    </r>
  </si>
  <si>
    <t xml:space="preserve">    Report Review</t>
  </si>
  <si>
    <t xml:space="preserve">         Notification of construction</t>
  </si>
  <si>
    <t xml:space="preserve">         Notification of actual startup</t>
  </si>
  <si>
    <t xml:space="preserve">         Notification of initial test</t>
  </si>
  <si>
    <t xml:space="preserve">         Review test results</t>
  </si>
  <si>
    <r>
      <t xml:space="preserve">         Review annual summary report </t>
    </r>
    <r>
      <rPr>
        <vertAlign val="superscript"/>
        <sz val="10"/>
        <color theme="1"/>
        <rFont val="Times New Roman"/>
        <family val="1"/>
      </rPr>
      <t>e</t>
    </r>
  </si>
  <si>
    <t>Subtotals Labor Burden and cost</t>
  </si>
  <si>
    <r>
      <t>c</t>
    </r>
    <r>
      <rPr>
        <sz val="10"/>
        <color theme="1"/>
        <rFont val="Times New Roman"/>
        <family val="1"/>
      </rPr>
      <t xml:space="preserve">  We have assumed that it will take twenty-four hours for each new respondent to perform the initial performance test.</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</si>
  <si>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</si>
  <si>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This cost is based on the following hourly labor rates times a 1.6 benefits multiplication factor to account for government overhead expenses: $62.90 for Managerial (GS-13, Step 5, $39.31 x 1.6), $46.67 for Technical (GS-12, Step 1, $29.17 x 1.6) and $25.25 Clerical (GS-6, Step 3, $15.78 x 1.6).  These rates are from the Office of Personnel Management (OPM) “2014 General Schedule” which excludes locality rates of pay.</t>
    </r>
  </si>
  <si>
    <r>
      <rPr>
        <vertAlign val="superscript"/>
        <sz val="10"/>
        <color theme="1"/>
        <rFont val="Times New Roman"/>
        <family val="1"/>
      </rPr>
      <t>e</t>
    </r>
    <r>
      <rPr>
        <sz val="10"/>
        <color theme="1"/>
        <rFont val="Times New Roman"/>
        <family val="1"/>
      </rPr>
      <t xml:space="preserve">  We have assumed that each respondent will take four hours to review the annual summary report.</t>
    </r>
  </si>
  <si>
    <r>
      <t xml:space="preserve">Total Cost per year </t>
    </r>
    <r>
      <rPr>
        <b/>
        <vertAlign val="superscript"/>
        <sz val="10"/>
        <color theme="1"/>
        <rFont val="Times New Roman"/>
        <family val="1"/>
      </rPr>
      <t>b</t>
    </r>
  </si>
  <si>
    <r>
      <t xml:space="preserve">TOTAL ANNUAL BURDEN AND COST (rounded) </t>
    </r>
    <r>
      <rPr>
        <b/>
        <vertAlign val="superscript"/>
        <sz val="10"/>
        <color theme="1"/>
        <rFont val="Times New Roman"/>
        <family val="1"/>
      </rPr>
      <t>f</t>
    </r>
  </si>
  <si>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</si>
  <si>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</si>
  <si>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t xml:space="preserve">TOTAL ANNUAL BURDEN AND COST (rounded) </t>
    </r>
    <r>
      <rPr>
        <b/>
        <vertAlign val="superscript"/>
        <sz val="10"/>
        <color theme="1"/>
        <rFont val="Times New Roman"/>
        <family val="1"/>
      </rPr>
      <t>g</t>
    </r>
  </si>
  <si>
    <t xml:space="preserve">     A.  Read and understand rule requirement</t>
  </si>
  <si>
    <t>Capital and O&amp;M Cost</t>
  </si>
  <si>
    <t>GRAND TOTAL</t>
  </si>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</sst>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9" x14ac:knownFonts="1">
    <font>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2"/>
      <color theme="1"/>
      <name val="Times New Roman"/>
      <family val="1"/>
    </font>
    <font>
      <b/>
      <vertAlign val="superscript"/>
      <sz val="10"/>
      <color theme="1"/>
      <name val="Times New Roman"/>
      <family val="1"/>
    </font>
    <font>
      <vertAlign val="superscript"/>
      <sz val="10"/>
      <color theme="1"/>
      <name val="Times New Roman"/>
      <family val="1"/>
    </font>
    <font>
      <vertAlign val="superscript"/>
      <sz val="12"/>
      <color theme="1"/>
      <name val="Times New Roman"/>
      <family val="1"/>
    </font>
    <font>
      <sz val="11"/>
      <color theme="1"/>
      <name val="Times New Roman"/>
      <family val="1"/>
    </font>
  </fonts>
  <fills count="2">
    <fill>
      <patternFill patternType="none"/>
    </fill>
    <fill>
      <patternFill patternType="gray125"/>
    </fill>
  </fills>
  <borders count="16">
    <border>
      <left/>
      <right/>
      <top/>
      <bottom/>
      <diagonal/>
    </border>
    <border>
      <left/>
      <right style="medium">
        <color rgb="FF000000"/>
      </right>
      <top/>
      <bottom/>
      <diagonal/>
    </border>
    <border>
      <left/>
      <right style="medium">
        <color rgb="FF000000"/>
      </right>
      <top/>
      <bottom style="medium">
        <color rgb="FF000000"/>
      </bottom>
      <diagonal/>
    </border>
    <border>
      <left/>
      <right style="medium">
        <color rgb="FF000000"/>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6" fontId="1" fillId="0" borderId="2" xfId="0" applyNumberFormat="1" applyFont="1" applyBorder="1" applyAlignment="1">
      <alignment horizontal="right" vertical="center" wrapText="1" indent="1"/>
    </xf>
    <xf numFmtId="0" fontId="1" fillId="0" borderId="5" xfId="0" applyFont="1" applyBorder="1" applyAlignment="1">
      <alignment horizontal="center" vertical="center" wrapText="1"/>
    </xf>
    <xf numFmtId="0" fontId="1" fillId="0" borderId="0" xfId="0" applyFont="1" applyAlignment="1">
      <alignment vertical="center"/>
    </xf>
    <xf numFmtId="6" fontId="1" fillId="0" borderId="2" xfId="0" applyNumberFormat="1" applyFont="1" applyBorder="1" applyAlignment="1">
      <alignment horizontal="right" vertical="center" wrapText="1" indent="1"/>
    </xf>
    <xf numFmtId="0" fontId="3"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1" fillId="0" borderId="0" xfId="0" applyFont="1" applyAlignment="1">
      <alignment horizontal="justify" vertical="center"/>
    </xf>
    <xf numFmtId="0" fontId="3" fillId="0" borderId="7" xfId="0" applyFont="1" applyBorder="1" applyAlignment="1">
      <alignment horizontal="center" vertical="center" wrapText="1"/>
    </xf>
    <xf numFmtId="0" fontId="0" fillId="0" borderId="5" xfId="0" applyBorder="1" applyAlignment="1">
      <alignment vertical="top" wrapText="1" indent="1"/>
    </xf>
    <xf numFmtId="0" fontId="1" fillId="0" borderId="11" xfId="0" applyFont="1" applyBorder="1" applyAlignment="1">
      <alignment horizontal="left" vertical="center" wrapText="1" indent="1"/>
    </xf>
    <xf numFmtId="0" fontId="1" fillId="0" borderId="5" xfId="0" applyFont="1" applyBorder="1" applyAlignment="1">
      <alignment horizontal="right" vertical="center" wrapText="1" indent="1"/>
    </xf>
    <xf numFmtId="0" fontId="3" fillId="0" borderId="11" xfId="0" applyFont="1" applyBorder="1" applyAlignment="1">
      <alignment horizontal="left" vertical="center" wrapText="1" indent="1"/>
    </xf>
    <xf numFmtId="0" fontId="1" fillId="0" borderId="0"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0" fillId="0" borderId="4" xfId="0" applyBorder="1" applyAlignment="1">
      <alignment vertical="top" wrapText="1" inden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11" xfId="0" applyBorder="1" applyAlignment="1">
      <alignment vertical="top" wrapText="1" inden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6" fontId="3" fillId="0" borderId="2" xfId="0" applyNumberFormat="1" applyFont="1" applyBorder="1" applyAlignment="1">
      <alignment horizontal="right" vertical="center" wrapText="1" indent="1"/>
    </xf>
    <xf numFmtId="0" fontId="3" fillId="0" borderId="5" xfId="0" applyFont="1" applyBorder="1" applyAlignment="1">
      <alignment horizontal="center" vertical="center" wrapText="1"/>
    </xf>
    <xf numFmtId="0" fontId="1" fillId="0" borderId="15" xfId="0" applyFont="1" applyFill="1" applyBorder="1" applyAlignment="1">
      <alignment horizontal="left" vertical="center" wrapText="1" indent="1"/>
    </xf>
    <xf numFmtId="0" fontId="8" fillId="0" borderId="15" xfId="0" applyFont="1" applyBorder="1"/>
    <xf numFmtId="6" fontId="8" fillId="0" borderId="15" xfId="0" applyNumberFormat="1" applyFont="1" applyBorder="1"/>
    <xf numFmtId="0" fontId="3" fillId="0" borderId="15" xfId="0" applyFont="1" applyFill="1" applyBorder="1" applyAlignment="1">
      <alignment horizontal="left" vertical="center" wrapText="1" indent="1"/>
    </xf>
    <xf numFmtId="6" fontId="3" fillId="0" borderId="15" xfId="0" applyNumberFormat="1" applyFont="1" applyBorder="1"/>
    <xf numFmtId="0" fontId="3" fillId="0" borderId="15" xfId="0" applyFont="1" applyBorder="1" applyAlignment="1">
      <alignment horizontal="center" vertical="center" wrapText="1"/>
    </xf>
    <xf numFmtId="0" fontId="0" fillId="0" borderId="15" xfId="0" applyBorder="1" applyAlignment="1">
      <alignment vertical="top" wrapText="1" indent="1"/>
    </xf>
    <xf numFmtId="0" fontId="3" fillId="0" borderId="15" xfId="0" applyFont="1" applyBorder="1" applyAlignment="1">
      <alignment horizontal="left" vertical="center" wrapText="1" indent="1"/>
    </xf>
    <xf numFmtId="0" fontId="1" fillId="0" borderId="15" xfId="0" applyFont="1" applyBorder="1" applyAlignment="1">
      <alignment horizontal="left" vertical="center" wrapText="1" indent="1"/>
    </xf>
    <xf numFmtId="0" fontId="1" fillId="0" borderId="15" xfId="0" applyFont="1" applyBorder="1" applyAlignment="1">
      <alignment horizontal="center" vertical="center" wrapText="1"/>
    </xf>
    <xf numFmtId="0" fontId="1" fillId="0" borderId="15" xfId="0" applyFont="1" applyBorder="1" applyAlignment="1">
      <alignment horizontal="right" vertical="center" wrapText="1" indent="1"/>
    </xf>
    <xf numFmtId="6" fontId="1" fillId="0" borderId="15" xfId="0" applyNumberFormat="1" applyFont="1" applyBorder="1" applyAlignment="1">
      <alignment horizontal="right" vertical="center" wrapText="1" indent="1"/>
    </xf>
    <xf numFmtId="6" fontId="3" fillId="0" borderId="15" xfId="0" applyNumberFormat="1" applyFont="1" applyBorder="1" applyAlignment="1">
      <alignment horizontal="right" vertical="center" wrapText="1" indent="1"/>
    </xf>
    <xf numFmtId="3" fontId="3"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0" fontId="7" fillId="0" borderId="0" xfId="0" applyFont="1" applyAlignment="1">
      <alignment horizontal="left" wrapText="1"/>
    </xf>
    <xf numFmtId="0" fontId="2" fillId="0" borderId="0" xfId="0" applyFont="1" applyAlignment="1">
      <alignment horizontal="center" vertical="center"/>
    </xf>
    <xf numFmtId="0" fontId="3" fillId="0" borderId="15" xfId="0" applyFont="1" applyBorder="1" applyAlignment="1">
      <alignment horizontal="left" vertical="center" wrapText="1" indent="1"/>
    </xf>
    <xf numFmtId="6" fontId="3" fillId="0" borderId="15" xfId="0" applyNumberFormat="1" applyFont="1" applyBorder="1" applyAlignment="1">
      <alignment horizontal="right" vertical="center" wrapText="1" indent="1"/>
    </xf>
    <xf numFmtId="0" fontId="7" fillId="0" borderId="0" xfId="0" applyFont="1" applyAlignment="1">
      <alignment horizontal="left"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6" fontId="3" fillId="0" borderId="12" xfId="0" applyNumberFormat="1" applyFont="1" applyBorder="1" applyAlignment="1">
      <alignment horizontal="right" vertical="center" wrapText="1" indent="1"/>
    </xf>
    <xf numFmtId="6" fontId="3" fillId="0" borderId="11" xfId="0" applyNumberFormat="1" applyFont="1" applyBorder="1" applyAlignment="1">
      <alignment horizontal="right" vertical="center" wrapText="1" inden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indent="1"/>
    </xf>
    <xf numFmtId="0" fontId="3" fillId="0" borderId="11" xfId="0" applyFont="1" applyBorder="1" applyAlignment="1">
      <alignment horizontal="left" vertical="center" wrapText="1" inden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workbookViewId="0">
      <selection activeCell="A3" sqref="A3:A6"/>
    </sheetView>
  </sheetViews>
  <sheetFormatPr defaultRowHeight="15" x14ac:dyDescent="0.25"/>
  <cols>
    <col min="1" max="1" width="40.42578125" customWidth="1"/>
    <col min="2" max="2" width="10.5703125" customWidth="1"/>
    <col min="3" max="3" width="12.140625" customWidth="1"/>
    <col min="4" max="4" width="10.5703125" customWidth="1"/>
    <col min="5" max="5" width="11.85546875" customWidth="1"/>
    <col min="7" max="7" width="11.7109375" customWidth="1"/>
    <col min="9" max="9" width="10.140625" bestFit="1" customWidth="1"/>
  </cols>
  <sheetData>
    <row r="1" spans="1:11" ht="15.75" x14ac:dyDescent="0.25">
      <c r="A1" s="47" t="s">
        <v>55</v>
      </c>
      <c r="B1" s="47"/>
      <c r="C1" s="47"/>
      <c r="D1" s="47"/>
      <c r="E1" s="47"/>
      <c r="F1" s="47"/>
      <c r="G1" s="47"/>
      <c r="H1" s="47"/>
      <c r="I1" s="47"/>
      <c r="K1">
        <v>103.97</v>
      </c>
    </row>
    <row r="2" spans="1:11" x14ac:dyDescent="0.25">
      <c r="K2">
        <v>129.93</v>
      </c>
    </row>
    <row r="3" spans="1:11" x14ac:dyDescent="0.25">
      <c r="A3" s="45" t="s">
        <v>0</v>
      </c>
      <c r="B3" s="36" t="s">
        <v>1</v>
      </c>
      <c r="C3" s="36" t="s">
        <v>3</v>
      </c>
      <c r="D3" s="36" t="s">
        <v>5</v>
      </c>
      <c r="E3" s="36" t="s">
        <v>8</v>
      </c>
      <c r="F3" s="36" t="s">
        <v>10</v>
      </c>
      <c r="G3" s="36" t="s">
        <v>13</v>
      </c>
      <c r="H3" s="36" t="s">
        <v>16</v>
      </c>
      <c r="I3" s="36" t="s">
        <v>19</v>
      </c>
      <c r="K3">
        <v>51.79</v>
      </c>
    </row>
    <row r="4" spans="1:11" ht="63.75" x14ac:dyDescent="0.25">
      <c r="A4" s="45"/>
      <c r="B4" s="36" t="s">
        <v>2</v>
      </c>
      <c r="C4" s="36" t="s">
        <v>4</v>
      </c>
      <c r="D4" s="36" t="s">
        <v>6</v>
      </c>
      <c r="E4" s="36" t="s">
        <v>9</v>
      </c>
      <c r="F4" s="36" t="s">
        <v>11</v>
      </c>
      <c r="G4" s="36" t="s">
        <v>14</v>
      </c>
      <c r="H4" s="36" t="s">
        <v>17</v>
      </c>
      <c r="I4" s="36" t="s">
        <v>78</v>
      </c>
    </row>
    <row r="5" spans="1:11" x14ac:dyDescent="0.25">
      <c r="A5" s="45"/>
      <c r="B5" s="37"/>
      <c r="C5" s="37"/>
      <c r="D5" s="36" t="s">
        <v>7</v>
      </c>
      <c r="E5" s="37"/>
      <c r="F5" s="36" t="s">
        <v>12</v>
      </c>
      <c r="G5" s="36" t="s">
        <v>15</v>
      </c>
      <c r="H5" s="38" t="s">
        <v>18</v>
      </c>
      <c r="I5" s="36"/>
    </row>
    <row r="6" spans="1:11" x14ac:dyDescent="0.25">
      <c r="A6" s="45"/>
      <c r="B6" s="37"/>
      <c r="C6" s="37"/>
      <c r="D6" s="37"/>
      <c r="E6" s="37"/>
      <c r="F6" s="37"/>
      <c r="G6" s="37"/>
      <c r="H6" s="37"/>
      <c r="I6" s="38"/>
      <c r="K6" s="5"/>
    </row>
    <row r="7" spans="1:11" x14ac:dyDescent="0.25">
      <c r="A7" s="39" t="s">
        <v>20</v>
      </c>
      <c r="B7" s="40" t="s">
        <v>21</v>
      </c>
      <c r="C7" s="39"/>
      <c r="D7" s="40"/>
      <c r="E7" s="40"/>
      <c r="F7" s="40"/>
      <c r="G7" s="40"/>
      <c r="H7" s="40"/>
      <c r="I7" s="41"/>
    </row>
    <row r="8" spans="1:11" x14ac:dyDescent="0.25">
      <c r="A8" s="39" t="s">
        <v>22</v>
      </c>
      <c r="B8" s="40" t="s">
        <v>21</v>
      </c>
      <c r="C8" s="39"/>
      <c r="D8" s="40"/>
      <c r="E8" s="40"/>
      <c r="F8" s="40"/>
      <c r="G8" s="40"/>
      <c r="H8" s="40"/>
      <c r="I8" s="41"/>
    </row>
    <row r="9" spans="1:11" x14ac:dyDescent="0.25">
      <c r="A9" s="39" t="s">
        <v>23</v>
      </c>
      <c r="B9" s="40"/>
      <c r="C9" s="40"/>
      <c r="D9" s="40"/>
      <c r="E9" s="40"/>
      <c r="F9" s="40"/>
      <c r="G9" s="40"/>
      <c r="H9" s="40"/>
      <c r="I9" s="41"/>
    </row>
    <row r="10" spans="1:11" x14ac:dyDescent="0.25">
      <c r="A10" s="39" t="s">
        <v>83</v>
      </c>
      <c r="B10" s="40">
        <v>1</v>
      </c>
      <c r="C10" s="40">
        <v>1</v>
      </c>
      <c r="D10" s="40">
        <f>B10*C10</f>
        <v>1</v>
      </c>
      <c r="E10" s="40">
        <v>200</v>
      </c>
      <c r="F10" s="40">
        <f>D10*E10</f>
        <v>200</v>
      </c>
      <c r="G10" s="40">
        <f>F10*0.05</f>
        <v>10</v>
      </c>
      <c r="H10" s="40">
        <f>F10*0.1</f>
        <v>20</v>
      </c>
      <c r="I10" s="42">
        <f>(F10*$K$1)+(G10*$K$2)+(H10*$K$3)</f>
        <v>23129.1</v>
      </c>
    </row>
    <row r="11" spans="1:11" x14ac:dyDescent="0.25">
      <c r="A11" s="39" t="s">
        <v>24</v>
      </c>
      <c r="B11" s="40"/>
      <c r="C11" s="40"/>
      <c r="D11" s="40"/>
      <c r="E11" s="40"/>
      <c r="F11" s="40"/>
      <c r="G11" s="40"/>
      <c r="H11" s="40"/>
      <c r="I11" s="41"/>
    </row>
    <row r="12" spans="1:11" ht="15.75" x14ac:dyDescent="0.25">
      <c r="A12" s="39" t="s">
        <v>25</v>
      </c>
      <c r="B12" s="40">
        <v>28</v>
      </c>
      <c r="C12" s="40">
        <v>1</v>
      </c>
      <c r="D12" s="40">
        <f t="shared" ref="D12:D13" si="0">B12*C12</f>
        <v>28</v>
      </c>
      <c r="E12" s="40">
        <v>0</v>
      </c>
      <c r="F12" s="40">
        <f>D12*E12</f>
        <v>0</v>
      </c>
      <c r="G12" s="40">
        <f>F12*0.05</f>
        <v>0</v>
      </c>
      <c r="H12" s="40">
        <f>F12*0.1</f>
        <v>0</v>
      </c>
      <c r="I12" s="42">
        <f>(F12*$K$1)+(G12*$K$2)+(H12*$K$3)</f>
        <v>0</v>
      </c>
    </row>
    <row r="13" spans="1:11" ht="15.75" x14ac:dyDescent="0.25">
      <c r="A13" s="39" t="s">
        <v>26</v>
      </c>
      <c r="B13" s="40">
        <v>28</v>
      </c>
      <c r="C13" s="40">
        <v>0.2</v>
      </c>
      <c r="D13" s="40">
        <f t="shared" si="0"/>
        <v>5.6000000000000005</v>
      </c>
      <c r="E13" s="40">
        <v>0</v>
      </c>
      <c r="F13" s="40">
        <f>D13*E13</f>
        <v>0</v>
      </c>
      <c r="G13" s="40">
        <f>F13*0.05</f>
        <v>0</v>
      </c>
      <c r="H13" s="40">
        <f>F13*0.1</f>
        <v>0</v>
      </c>
      <c r="I13" s="42">
        <f>(F13*$K$1)+(G13*$K$2)+(H13*$K$3)</f>
        <v>0</v>
      </c>
    </row>
    <row r="14" spans="1:11" x14ac:dyDescent="0.25">
      <c r="A14" s="39" t="s">
        <v>27</v>
      </c>
      <c r="B14" s="40" t="s">
        <v>28</v>
      </c>
      <c r="C14" s="40"/>
      <c r="D14" s="40"/>
      <c r="E14" s="40"/>
      <c r="F14" s="40"/>
      <c r="G14" s="40"/>
      <c r="H14" s="40"/>
      <c r="I14" s="41"/>
    </row>
    <row r="15" spans="1:11" x14ac:dyDescent="0.25">
      <c r="A15" s="39" t="s">
        <v>29</v>
      </c>
      <c r="B15" s="40" t="s">
        <v>30</v>
      </c>
      <c r="C15" s="40"/>
      <c r="D15" s="40"/>
      <c r="E15" s="40"/>
      <c r="F15" s="40"/>
      <c r="G15" s="40"/>
      <c r="H15" s="40"/>
      <c r="I15" s="41"/>
    </row>
    <row r="16" spans="1:11" x14ac:dyDescent="0.25">
      <c r="A16" s="39" t="s">
        <v>31</v>
      </c>
      <c r="B16" s="40"/>
      <c r="C16" s="40"/>
      <c r="D16" s="40"/>
      <c r="E16" s="40"/>
      <c r="F16" s="40"/>
      <c r="G16" s="40"/>
      <c r="H16" s="40"/>
      <c r="I16" s="41"/>
    </row>
    <row r="17" spans="1:9" x14ac:dyDescent="0.25">
      <c r="A17" s="39" t="s">
        <v>32</v>
      </c>
      <c r="B17" s="40">
        <v>2</v>
      </c>
      <c r="C17" s="40">
        <v>1</v>
      </c>
      <c r="D17" s="40">
        <f t="shared" ref="D17:D19" si="1">B17*C17</f>
        <v>2</v>
      </c>
      <c r="E17" s="40">
        <v>0</v>
      </c>
      <c r="F17" s="40">
        <f>D17*E17</f>
        <v>0</v>
      </c>
      <c r="G17" s="40">
        <f>F17*0.05</f>
        <v>0</v>
      </c>
      <c r="H17" s="40">
        <f>F17*0.1</f>
        <v>0</v>
      </c>
      <c r="I17" s="42">
        <f>(F17*$K$1)+(G17*$K$2)+(H17*$K$3)</f>
        <v>0</v>
      </c>
    </row>
    <row r="18" spans="1:9" x14ac:dyDescent="0.25">
      <c r="A18" s="39" t="s">
        <v>33</v>
      </c>
      <c r="B18" s="40">
        <v>2</v>
      </c>
      <c r="C18" s="40">
        <v>1</v>
      </c>
      <c r="D18" s="40">
        <f t="shared" si="1"/>
        <v>2</v>
      </c>
      <c r="E18" s="40">
        <v>0</v>
      </c>
      <c r="F18" s="40">
        <f>D18*E18</f>
        <v>0</v>
      </c>
      <c r="G18" s="40">
        <f>F18*0.05</f>
        <v>0</v>
      </c>
      <c r="H18" s="40">
        <f>F18*0.1</f>
        <v>0</v>
      </c>
      <c r="I18" s="42">
        <f>(F18*$K$1)+(G18*$K$2)+(H18*$K$3)</f>
        <v>0</v>
      </c>
    </row>
    <row r="19" spans="1:9" ht="25.5" x14ac:dyDescent="0.25">
      <c r="A19" s="39" t="s">
        <v>48</v>
      </c>
      <c r="B19" s="40">
        <v>2</v>
      </c>
      <c r="C19" s="40">
        <v>1</v>
      </c>
      <c r="D19" s="40">
        <f t="shared" si="1"/>
        <v>2</v>
      </c>
      <c r="E19" s="40">
        <v>0</v>
      </c>
      <c r="F19" s="40">
        <f>D19*E19</f>
        <v>0</v>
      </c>
      <c r="G19" s="40">
        <f>F19*0.05</f>
        <v>0</v>
      </c>
      <c r="H19" s="40">
        <f>F19*0.1</f>
        <v>0</v>
      </c>
      <c r="I19" s="42">
        <f>(F19*$K$1)+(G19*$K$2)+(H19*$K$3)</f>
        <v>0</v>
      </c>
    </row>
    <row r="20" spans="1:9" ht="25.5" x14ac:dyDescent="0.25">
      <c r="A20" s="39" t="s">
        <v>47</v>
      </c>
      <c r="B20" s="40" t="s">
        <v>30</v>
      </c>
      <c r="C20" s="40"/>
      <c r="D20" s="40"/>
      <c r="E20" s="40"/>
      <c r="F20" s="40"/>
      <c r="G20" s="40"/>
      <c r="H20" s="40"/>
      <c r="I20" s="42"/>
    </row>
    <row r="21" spans="1:9" x14ac:dyDescent="0.25">
      <c r="A21" s="39" t="s">
        <v>34</v>
      </c>
      <c r="B21" s="40">
        <v>8</v>
      </c>
      <c r="C21" s="40">
        <v>1.2</v>
      </c>
      <c r="D21" s="40">
        <f t="shared" ref="D21" si="2">B21*C21</f>
        <v>9.6</v>
      </c>
      <c r="E21" s="40">
        <v>0</v>
      </c>
      <c r="F21" s="40">
        <f>D21*E21</f>
        <v>0</v>
      </c>
      <c r="G21" s="40">
        <f>F21*0.05</f>
        <v>0</v>
      </c>
      <c r="H21" s="40">
        <f>F21*0.1</f>
        <v>0</v>
      </c>
      <c r="I21" s="42">
        <f>(F21*$K$1)+(G21*$K$2)+(H21*$K$3)</f>
        <v>0</v>
      </c>
    </row>
    <row r="22" spans="1:9" ht="15.75" x14ac:dyDescent="0.25">
      <c r="A22" s="39" t="s">
        <v>35</v>
      </c>
      <c r="B22" s="40">
        <v>8</v>
      </c>
      <c r="C22" s="40">
        <v>1</v>
      </c>
      <c r="D22" s="40">
        <f>B22*C22</f>
        <v>8</v>
      </c>
      <c r="E22" s="40">
        <v>0</v>
      </c>
      <c r="F22" s="40">
        <f>D22*E22</f>
        <v>0</v>
      </c>
      <c r="G22" s="40">
        <f>F22*0.05</f>
        <v>0</v>
      </c>
      <c r="H22" s="40">
        <f>F22*0.1</f>
        <v>0</v>
      </c>
      <c r="I22" s="42">
        <f>(F22*$K$1)+(G22*$K$2)+(H22*$K$3)</f>
        <v>0</v>
      </c>
    </row>
    <row r="23" spans="1:9" x14ac:dyDescent="0.25">
      <c r="A23" s="38" t="s">
        <v>36</v>
      </c>
      <c r="B23" s="36"/>
      <c r="C23" s="36"/>
      <c r="D23" s="36"/>
      <c r="E23" s="36"/>
      <c r="F23" s="44">
        <f>SUM(F10:F22)+SUM(G10:G22)+SUM(H10:H22)</f>
        <v>230</v>
      </c>
      <c r="G23" s="44"/>
      <c r="H23" s="44"/>
      <c r="I23" s="43">
        <f>SUM(I10:I22)</f>
        <v>23129.1</v>
      </c>
    </row>
    <row r="24" spans="1:9" x14ac:dyDescent="0.25">
      <c r="A24" s="39" t="s">
        <v>37</v>
      </c>
      <c r="B24" s="40"/>
      <c r="C24" s="40"/>
      <c r="D24" s="40"/>
      <c r="E24" s="40"/>
      <c r="F24" s="40"/>
      <c r="G24" s="40"/>
      <c r="H24" s="40"/>
      <c r="I24" s="41"/>
    </row>
    <row r="25" spans="1:9" x14ac:dyDescent="0.25">
      <c r="A25" s="39" t="s">
        <v>83</v>
      </c>
      <c r="B25" s="40" t="s">
        <v>38</v>
      </c>
      <c r="C25" s="40"/>
      <c r="D25" s="40"/>
      <c r="E25" s="40"/>
      <c r="F25" s="40"/>
      <c r="G25" s="40"/>
      <c r="H25" s="40"/>
      <c r="I25" s="41"/>
    </row>
    <row r="26" spans="1:9" x14ac:dyDescent="0.25">
      <c r="A26" s="39" t="s">
        <v>39</v>
      </c>
      <c r="B26" s="40" t="s">
        <v>30</v>
      </c>
      <c r="C26" s="40"/>
      <c r="D26" s="40"/>
      <c r="E26" s="40"/>
      <c r="F26" s="40"/>
      <c r="G26" s="40"/>
      <c r="H26" s="40"/>
      <c r="I26" s="41"/>
    </row>
    <row r="27" spans="1:9" x14ac:dyDescent="0.25">
      <c r="A27" s="39" t="s">
        <v>40</v>
      </c>
      <c r="B27" s="40" t="s">
        <v>30</v>
      </c>
      <c r="C27" s="40"/>
      <c r="D27" s="40"/>
      <c r="E27" s="40"/>
      <c r="F27" s="40"/>
      <c r="G27" s="40"/>
      <c r="H27" s="40"/>
      <c r="I27" s="41"/>
    </row>
    <row r="28" spans="1:9" x14ac:dyDescent="0.25">
      <c r="A28" s="39" t="s">
        <v>41</v>
      </c>
      <c r="B28" s="40" t="s">
        <v>21</v>
      </c>
      <c r="C28" s="40"/>
      <c r="D28" s="40"/>
      <c r="E28" s="40"/>
      <c r="F28" s="40"/>
      <c r="G28" s="40"/>
      <c r="H28" s="40"/>
      <c r="I28" s="41"/>
    </row>
    <row r="29" spans="1:9" x14ac:dyDescent="0.25">
      <c r="A29" s="39" t="s">
        <v>42</v>
      </c>
      <c r="B29" s="40"/>
      <c r="C29" s="40"/>
      <c r="D29" s="40"/>
      <c r="E29" s="40"/>
      <c r="F29" s="40"/>
      <c r="G29" s="40"/>
      <c r="H29" s="40"/>
      <c r="I29" s="41"/>
    </row>
    <row r="30" spans="1:9" ht="15.75" x14ac:dyDescent="0.25">
      <c r="A30" s="39" t="s">
        <v>43</v>
      </c>
      <c r="B30" s="40">
        <v>1</v>
      </c>
      <c r="C30" s="40">
        <v>1</v>
      </c>
      <c r="D30" s="40">
        <f>B30*C30</f>
        <v>1</v>
      </c>
      <c r="E30" s="40">
        <v>200</v>
      </c>
      <c r="F30" s="40">
        <f>D30*E30</f>
        <v>200</v>
      </c>
      <c r="G30" s="40">
        <f>F30*0.05</f>
        <v>10</v>
      </c>
      <c r="H30" s="40">
        <f>F30*0.1</f>
        <v>20</v>
      </c>
      <c r="I30" s="42">
        <f>(F30*$K$1)+(G30*$K$2)+(H30*$K$3)</f>
        <v>23129.1</v>
      </c>
    </row>
    <row r="31" spans="1:9" x14ac:dyDescent="0.25">
      <c r="A31" s="39" t="s">
        <v>44</v>
      </c>
      <c r="B31" s="40" t="s">
        <v>21</v>
      </c>
      <c r="C31" s="40"/>
      <c r="D31" s="40"/>
      <c r="E31" s="40"/>
      <c r="F31" s="40"/>
      <c r="G31" s="40"/>
      <c r="H31" s="40"/>
      <c r="I31" s="41"/>
    </row>
    <row r="32" spans="1:9" x14ac:dyDescent="0.25">
      <c r="A32" s="39" t="s">
        <v>45</v>
      </c>
      <c r="B32" s="40" t="s">
        <v>21</v>
      </c>
      <c r="C32" s="40"/>
      <c r="D32" s="40"/>
      <c r="E32" s="40"/>
      <c r="F32" s="40"/>
      <c r="G32" s="40"/>
      <c r="H32" s="40"/>
      <c r="I32" s="41"/>
    </row>
    <row r="33" spans="1:11" x14ac:dyDescent="0.25">
      <c r="A33" s="38" t="s">
        <v>46</v>
      </c>
      <c r="B33" s="36"/>
      <c r="C33" s="36"/>
      <c r="D33" s="36"/>
      <c r="E33" s="36"/>
      <c r="F33" s="45">
        <f>F30+G30+H30</f>
        <v>230</v>
      </c>
      <c r="G33" s="45"/>
      <c r="H33" s="45"/>
      <c r="I33" s="43">
        <f>SUM(I30:I32)</f>
        <v>23129.1</v>
      </c>
    </row>
    <row r="34" spans="1:11" ht="15" customHeight="1" x14ac:dyDescent="0.25">
      <c r="A34" s="48" t="s">
        <v>82</v>
      </c>
      <c r="B34" s="48"/>
      <c r="C34" s="48"/>
      <c r="D34" s="48"/>
      <c r="E34" s="48"/>
      <c r="F34" s="44">
        <f>F33+F23</f>
        <v>460</v>
      </c>
      <c r="G34" s="44"/>
      <c r="H34" s="44"/>
      <c r="I34" s="49">
        <f>ROUND(I23+I33,-3)</f>
        <v>46000</v>
      </c>
    </row>
    <row r="35" spans="1:11" x14ac:dyDescent="0.25">
      <c r="A35" s="48"/>
      <c r="B35" s="48"/>
      <c r="C35" s="48"/>
      <c r="D35" s="48"/>
      <c r="E35" s="48"/>
      <c r="F35" s="44"/>
      <c r="G35" s="44"/>
      <c r="H35" s="44"/>
      <c r="I35" s="49"/>
    </row>
    <row r="36" spans="1:11" x14ac:dyDescent="0.25">
      <c r="A36" s="31" t="s">
        <v>84</v>
      </c>
      <c r="B36" s="32"/>
      <c r="C36" s="32"/>
      <c r="D36" s="32"/>
      <c r="E36" s="32"/>
      <c r="F36" s="32"/>
      <c r="G36" s="32"/>
      <c r="H36" s="32"/>
      <c r="I36" s="33">
        <v>0</v>
      </c>
      <c r="K36">
        <f>F34/200</f>
        <v>2.2999999999999998</v>
      </c>
    </row>
    <row r="37" spans="1:11" x14ac:dyDescent="0.25">
      <c r="A37" s="34" t="s">
        <v>85</v>
      </c>
      <c r="B37" s="32"/>
      <c r="C37" s="32"/>
      <c r="D37" s="32"/>
      <c r="E37" s="32"/>
      <c r="F37" s="32"/>
      <c r="G37" s="32"/>
      <c r="H37" s="32"/>
      <c r="I37" s="35">
        <f>I34+I36</f>
        <v>46000</v>
      </c>
      <c r="K37" t="s">
        <v>86</v>
      </c>
    </row>
    <row r="38" spans="1:11" x14ac:dyDescent="0.25">
      <c r="A38" s="7" t="s">
        <v>49</v>
      </c>
    </row>
    <row r="39" spans="1:11" ht="18.75" x14ac:dyDescent="0.25">
      <c r="A39" s="8" t="s">
        <v>54</v>
      </c>
    </row>
    <row r="40" spans="1:11" ht="57.75" customHeight="1" x14ac:dyDescent="0.25">
      <c r="A40" s="46" t="s">
        <v>75</v>
      </c>
      <c r="B40" s="46"/>
      <c r="C40" s="46"/>
      <c r="D40" s="46"/>
      <c r="E40" s="46"/>
      <c r="F40" s="46"/>
      <c r="G40" s="46"/>
      <c r="H40" s="46"/>
      <c r="I40" s="46"/>
    </row>
    <row r="41" spans="1:11" ht="18.75" x14ac:dyDescent="0.25">
      <c r="A41" s="8" t="s">
        <v>50</v>
      </c>
    </row>
    <row r="42" spans="1:11" ht="18.75" x14ac:dyDescent="0.25">
      <c r="A42" s="8" t="s">
        <v>51</v>
      </c>
    </row>
    <row r="43" spans="1:11" ht="18.75" x14ac:dyDescent="0.25">
      <c r="A43" s="8" t="s">
        <v>52</v>
      </c>
    </row>
    <row r="44" spans="1:11" ht="18.75" x14ac:dyDescent="0.25">
      <c r="A44" s="8" t="s">
        <v>53</v>
      </c>
    </row>
    <row r="45" spans="1:11" ht="15.75" x14ac:dyDescent="0.25">
      <c r="A45" s="5" t="s">
        <v>81</v>
      </c>
    </row>
  </sheetData>
  <mergeCells count="12">
    <mergeCell ref="F23:H23"/>
    <mergeCell ref="F33:H33"/>
    <mergeCell ref="F34:H35"/>
    <mergeCell ref="A40:I40"/>
    <mergeCell ref="A1:I1"/>
    <mergeCell ref="A34:A35"/>
    <mergeCell ref="B34:B35"/>
    <mergeCell ref="C34:C35"/>
    <mergeCell ref="D34:D35"/>
    <mergeCell ref="E34:E35"/>
    <mergeCell ref="I34:I35"/>
    <mergeCell ref="A3:A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L10" sqref="L10"/>
    </sheetView>
  </sheetViews>
  <sheetFormatPr defaultRowHeight="15" x14ac:dyDescent="0.25"/>
  <cols>
    <col min="1" max="1" width="34.28515625" customWidth="1"/>
    <col min="2" max="2" width="11.28515625" customWidth="1"/>
    <col min="3" max="3" width="10.5703125" customWidth="1"/>
    <col min="4" max="4" width="9.7109375" customWidth="1"/>
    <col min="7" max="7" width="10.85546875" customWidth="1"/>
    <col min="8" max="8" width="9.7109375" customWidth="1"/>
    <col min="9" max="9" width="9.140625" bestFit="1" customWidth="1"/>
  </cols>
  <sheetData>
    <row r="1" spans="1:11" ht="15.75" x14ac:dyDescent="0.25">
      <c r="A1" s="47" t="s">
        <v>56</v>
      </c>
      <c r="B1" s="47"/>
      <c r="C1" s="47"/>
      <c r="D1" s="47"/>
      <c r="E1" s="47"/>
      <c r="F1" s="47"/>
      <c r="G1" s="47"/>
      <c r="H1" s="47"/>
      <c r="I1" s="47"/>
      <c r="K1" s="16">
        <v>46.67</v>
      </c>
    </row>
    <row r="2" spans="1:11" ht="15.75" thickBot="1" x14ac:dyDescent="0.3">
      <c r="A2" s="10"/>
      <c r="K2">
        <v>62.9</v>
      </c>
    </row>
    <row r="3" spans="1:11" x14ac:dyDescent="0.25">
      <c r="A3" s="59" t="s">
        <v>57</v>
      </c>
      <c r="B3" s="20" t="s">
        <v>1</v>
      </c>
      <c r="C3" s="23" t="s">
        <v>3</v>
      </c>
      <c r="D3" s="20" t="s">
        <v>5</v>
      </c>
      <c r="E3" s="23" t="s">
        <v>8</v>
      </c>
      <c r="F3" s="20" t="s">
        <v>10</v>
      </c>
      <c r="G3" s="23" t="s">
        <v>13</v>
      </c>
      <c r="H3" s="17" t="s">
        <v>16</v>
      </c>
      <c r="I3" s="18" t="s">
        <v>19</v>
      </c>
      <c r="K3" s="16">
        <v>25.25</v>
      </c>
    </row>
    <row r="4" spans="1:11" ht="63.75" x14ac:dyDescent="0.25">
      <c r="A4" s="60"/>
      <c r="B4" s="21" t="s">
        <v>58</v>
      </c>
      <c r="C4" s="24" t="s">
        <v>59</v>
      </c>
      <c r="D4" s="21" t="s">
        <v>60</v>
      </c>
      <c r="E4" s="24" t="s">
        <v>61</v>
      </c>
      <c r="F4" s="21" t="s">
        <v>11</v>
      </c>
      <c r="G4" s="24" t="s">
        <v>62</v>
      </c>
      <c r="H4" s="1" t="s">
        <v>63</v>
      </c>
      <c r="I4" s="11" t="s">
        <v>64</v>
      </c>
    </row>
    <row r="5" spans="1:11" ht="15.75" thickBot="1" x14ac:dyDescent="0.3">
      <c r="A5" s="61"/>
      <c r="B5" s="22"/>
      <c r="C5" s="25"/>
      <c r="D5" s="26" t="s">
        <v>7</v>
      </c>
      <c r="E5" s="25"/>
      <c r="F5" s="26" t="s">
        <v>12</v>
      </c>
      <c r="G5" s="27" t="s">
        <v>15</v>
      </c>
      <c r="H5" s="19" t="s">
        <v>18</v>
      </c>
      <c r="I5" s="12"/>
    </row>
    <row r="6" spans="1:11" ht="16.5" thickBot="1" x14ac:dyDescent="0.3">
      <c r="A6" s="13" t="s">
        <v>65</v>
      </c>
      <c r="B6" s="4">
        <v>24</v>
      </c>
      <c r="C6" s="4">
        <v>1</v>
      </c>
      <c r="D6" s="4">
        <f>B6*C6</f>
        <v>24</v>
      </c>
      <c r="E6" s="4">
        <v>0</v>
      </c>
      <c r="F6" s="2">
        <f>D6*E6</f>
        <v>0</v>
      </c>
      <c r="G6" s="2">
        <f>F6*0.05</f>
        <v>0</v>
      </c>
      <c r="H6" s="2">
        <f>F6*0.1</f>
        <v>0</v>
      </c>
      <c r="I6" s="3">
        <f>(F6*$K$1)+(G6*$K$2)+(H6*$K$3)</f>
        <v>0</v>
      </c>
    </row>
    <row r="7" spans="1:11" ht="16.5" thickBot="1" x14ac:dyDescent="0.3">
      <c r="A7" s="13" t="s">
        <v>66</v>
      </c>
      <c r="B7" s="4">
        <v>24</v>
      </c>
      <c r="C7" s="4">
        <v>0.2</v>
      </c>
      <c r="D7" s="4">
        <v>4.8</v>
      </c>
      <c r="E7" s="4">
        <v>0</v>
      </c>
      <c r="F7" s="2">
        <f>D7*E7</f>
        <v>0</v>
      </c>
      <c r="G7" s="2">
        <f>F7*0.05</f>
        <v>0</v>
      </c>
      <c r="H7" s="2">
        <f>F7*0.1</f>
        <v>0</v>
      </c>
      <c r="I7" s="3">
        <f>(F7*$K$1)+(G7*$K$2)+(H7*$K$3)</f>
        <v>0</v>
      </c>
    </row>
    <row r="8" spans="1:11" ht="15.75" thickBot="1" x14ac:dyDescent="0.3">
      <c r="A8" s="13" t="s">
        <v>67</v>
      </c>
      <c r="B8" s="4"/>
      <c r="C8" s="4"/>
      <c r="D8" s="4"/>
      <c r="E8" s="4"/>
      <c r="F8" s="4"/>
      <c r="G8" s="4"/>
      <c r="H8" s="4"/>
      <c r="I8" s="14"/>
    </row>
    <row r="9" spans="1:11" ht="15.75" thickBot="1" x14ac:dyDescent="0.3">
      <c r="A9" s="13" t="s">
        <v>68</v>
      </c>
      <c r="B9" s="4">
        <v>2</v>
      </c>
      <c r="C9" s="4">
        <v>1</v>
      </c>
      <c r="D9" s="4">
        <v>2</v>
      </c>
      <c r="E9" s="4">
        <v>0</v>
      </c>
      <c r="F9" s="2">
        <f t="shared" ref="F9:F12" si="0">D9*E9</f>
        <v>0</v>
      </c>
      <c r="G9" s="2">
        <f t="shared" ref="G9:G12" si="1">F9*0.05</f>
        <v>0</v>
      </c>
      <c r="H9" s="2">
        <f t="shared" ref="H9:H12" si="2">F9*0.1</f>
        <v>0</v>
      </c>
      <c r="I9" s="3">
        <f t="shared" ref="I9:I14" si="3">(F9*$K$1)+(G9*$K$2)+(H9*$K$3)</f>
        <v>0</v>
      </c>
    </row>
    <row r="10" spans="1:11" ht="15.75" thickBot="1" x14ac:dyDescent="0.3">
      <c r="A10" s="13" t="s">
        <v>69</v>
      </c>
      <c r="B10" s="4">
        <v>0.5</v>
      </c>
      <c r="C10" s="4">
        <v>1</v>
      </c>
      <c r="D10" s="4">
        <v>0.5</v>
      </c>
      <c r="E10" s="4">
        <v>0</v>
      </c>
      <c r="F10" s="2">
        <f t="shared" si="0"/>
        <v>0</v>
      </c>
      <c r="G10" s="2">
        <f t="shared" si="1"/>
        <v>0</v>
      </c>
      <c r="H10" s="2">
        <f t="shared" si="2"/>
        <v>0</v>
      </c>
      <c r="I10" s="3">
        <f t="shared" si="3"/>
        <v>0</v>
      </c>
    </row>
    <row r="11" spans="1:11" ht="15.75" thickBot="1" x14ac:dyDescent="0.3">
      <c r="A11" s="13" t="s">
        <v>70</v>
      </c>
      <c r="B11" s="4">
        <v>0.5</v>
      </c>
      <c r="C11" s="4">
        <v>1.2</v>
      </c>
      <c r="D11" s="4">
        <v>0.6</v>
      </c>
      <c r="E11" s="4">
        <v>0</v>
      </c>
      <c r="F11" s="2">
        <f t="shared" si="0"/>
        <v>0</v>
      </c>
      <c r="G11" s="2">
        <f t="shared" si="1"/>
        <v>0</v>
      </c>
      <c r="H11" s="2">
        <f t="shared" si="2"/>
        <v>0</v>
      </c>
      <c r="I11" s="3">
        <f t="shared" si="3"/>
        <v>0</v>
      </c>
    </row>
    <row r="12" spans="1:11" ht="15.75" thickBot="1" x14ac:dyDescent="0.3">
      <c r="A12" s="13" t="s">
        <v>71</v>
      </c>
      <c r="B12" s="4">
        <v>8</v>
      </c>
      <c r="C12" s="4">
        <v>1.2</v>
      </c>
      <c r="D12" s="4">
        <v>9.6</v>
      </c>
      <c r="E12" s="4">
        <v>0</v>
      </c>
      <c r="F12" s="2">
        <f t="shared" si="0"/>
        <v>0</v>
      </c>
      <c r="G12" s="2">
        <f t="shared" si="1"/>
        <v>0</v>
      </c>
      <c r="H12" s="2">
        <f t="shared" si="2"/>
        <v>0</v>
      </c>
      <c r="I12" s="3">
        <f t="shared" si="3"/>
        <v>0</v>
      </c>
    </row>
    <row r="13" spans="1:11" ht="16.5" thickBot="1" x14ac:dyDescent="0.3">
      <c r="A13" s="13" t="s">
        <v>72</v>
      </c>
      <c r="B13" s="4">
        <v>4</v>
      </c>
      <c r="C13" s="4">
        <v>1</v>
      </c>
      <c r="D13" s="4">
        <v>4</v>
      </c>
      <c r="E13" s="4">
        <v>0</v>
      </c>
      <c r="F13" s="2">
        <f>D13*E13</f>
        <v>0</v>
      </c>
      <c r="G13" s="2">
        <f>F13*0.05</f>
        <v>0</v>
      </c>
      <c r="H13" s="2">
        <f>F13*0.1</f>
        <v>0</v>
      </c>
      <c r="I13" s="6">
        <f t="shared" si="3"/>
        <v>0</v>
      </c>
    </row>
    <row r="14" spans="1:11" ht="15.75" thickBot="1" x14ac:dyDescent="0.3">
      <c r="A14" s="15" t="s">
        <v>73</v>
      </c>
      <c r="B14" s="30"/>
      <c r="C14" s="30"/>
      <c r="D14" s="30"/>
      <c r="E14" s="30"/>
      <c r="F14" s="28">
        <f>SUM(F6:F13)</f>
        <v>0</v>
      </c>
      <c r="G14" s="28">
        <f>SUM(G6:G13)</f>
        <v>0</v>
      </c>
      <c r="H14" s="28">
        <f>SUM(H6:H13)</f>
        <v>0</v>
      </c>
      <c r="I14" s="29">
        <f t="shared" si="3"/>
        <v>0</v>
      </c>
    </row>
    <row r="15" spans="1:11" x14ac:dyDescent="0.25">
      <c r="A15" s="62" t="s">
        <v>79</v>
      </c>
      <c r="B15" s="59"/>
      <c r="C15" s="59"/>
      <c r="D15" s="59"/>
      <c r="E15" s="59"/>
      <c r="F15" s="51">
        <f>F14+G14+H14</f>
        <v>0</v>
      </c>
      <c r="G15" s="52"/>
      <c r="H15" s="53"/>
      <c r="I15" s="57">
        <f>ROUND(I14,-3)</f>
        <v>0</v>
      </c>
    </row>
    <row r="16" spans="1:11" ht="15.75" thickBot="1" x14ac:dyDescent="0.3">
      <c r="A16" s="63"/>
      <c r="B16" s="61"/>
      <c r="C16" s="61"/>
      <c r="D16" s="61"/>
      <c r="E16" s="61"/>
      <c r="F16" s="54"/>
      <c r="G16" s="55"/>
      <c r="H16" s="56"/>
      <c r="I16" s="58"/>
    </row>
    <row r="17" spans="1:9" x14ac:dyDescent="0.25">
      <c r="A17" s="7"/>
    </row>
    <row r="18" spans="1:9" x14ac:dyDescent="0.25">
      <c r="A18" s="7" t="s">
        <v>49</v>
      </c>
    </row>
    <row r="19" spans="1:9" ht="33.75" customHeight="1" x14ac:dyDescent="0.25">
      <c r="A19" s="50" t="s">
        <v>54</v>
      </c>
      <c r="B19" s="50"/>
      <c r="C19" s="50"/>
      <c r="D19" s="50"/>
      <c r="E19" s="50"/>
      <c r="F19" s="50"/>
      <c r="G19" s="50"/>
      <c r="H19" s="50"/>
      <c r="I19" s="50"/>
    </row>
    <row r="20" spans="1:9" ht="47.25" customHeight="1" x14ac:dyDescent="0.25">
      <c r="A20" s="50" t="s">
        <v>76</v>
      </c>
      <c r="B20" s="50"/>
      <c r="C20" s="50"/>
      <c r="D20" s="50"/>
      <c r="E20" s="50"/>
      <c r="F20" s="50"/>
      <c r="G20" s="50"/>
      <c r="H20" s="50"/>
      <c r="I20" s="50"/>
    </row>
    <row r="21" spans="1:9" ht="15.75" x14ac:dyDescent="0.25">
      <c r="A21" s="9" t="s">
        <v>74</v>
      </c>
    </row>
    <row r="22" spans="1:9" ht="15.75" x14ac:dyDescent="0.25">
      <c r="A22" s="9" t="s">
        <v>51</v>
      </c>
    </row>
    <row r="23" spans="1:9" ht="15.75" x14ac:dyDescent="0.25">
      <c r="A23" s="5" t="s">
        <v>77</v>
      </c>
    </row>
    <row r="24" spans="1:9" ht="15.75" x14ac:dyDescent="0.25">
      <c r="A24" s="5" t="s">
        <v>80</v>
      </c>
    </row>
  </sheetData>
  <mergeCells count="11">
    <mergeCell ref="A20:I20"/>
    <mergeCell ref="A19:I19"/>
    <mergeCell ref="F15:H16"/>
    <mergeCell ref="I15:I16"/>
    <mergeCell ref="A1:I1"/>
    <mergeCell ref="A3:A5"/>
    <mergeCell ref="A15:A16"/>
    <mergeCell ref="B15:B16"/>
    <mergeCell ref="C15:C16"/>
    <mergeCell ref="D15:D16"/>
    <mergeCell ref="E15:E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wwrigley</cp:lastModifiedBy>
  <cp:lastPrinted>2016-02-17T14:27:42Z</cp:lastPrinted>
  <dcterms:created xsi:type="dcterms:W3CDTF">2015-09-17T03:31:21Z</dcterms:created>
  <dcterms:modified xsi:type="dcterms:W3CDTF">2016-02-17T14:27:52Z</dcterms:modified>
</cp:coreProperties>
</file>