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90" windowWidth="16065" windowHeight="8805" tabRatio="640" activeTab="3"/>
  </bookViews>
  <sheets>
    <sheet name="RecordKeeping" sheetId="8" r:id="rId1"/>
    <sheet name="Public Disclosure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1" hidden="1">'Public Disclosure'!$A$3:$N$16</definedName>
    <definedName name="_xlnm._FilterDatabase" localSheetId="0" hidden="1">RecordKeeping!$A$3:$N$16</definedName>
    <definedName name="_xlnm.Print_Area" localSheetId="2">'60 day Summ'!$B$2:$C$9</definedName>
    <definedName name="_xlnm.Print_Area" localSheetId="3">'Burden Summary'!$A$1:$F$15</definedName>
    <definedName name="_xlnm.Print_Area" localSheetId="1">'Public Disclosure'!$A$1:$N$22</definedName>
    <definedName name="_xlnm.Print_Area" localSheetId="0">RecordKeeping!$A$1:$N$19</definedName>
  </definedNames>
  <calcPr calcId="145621"/>
</workbook>
</file>

<file path=xl/calcChain.xml><?xml version="1.0" encoding="utf-8"?>
<calcChain xmlns="http://schemas.openxmlformats.org/spreadsheetml/2006/main">
  <c r="C3" i="28" l="1"/>
  <c r="K9" i="8"/>
  <c r="K11" i="8"/>
  <c r="E6" i="4" l="1"/>
  <c r="E12" i="27" l="1"/>
  <c r="D24" i="8" l="1"/>
  <c r="D23" i="8"/>
  <c r="F13" i="4"/>
  <c r="E13" i="4"/>
  <c r="D13" i="4"/>
  <c r="C13" i="4"/>
  <c r="B13" i="4"/>
  <c r="B11" i="4"/>
  <c r="E11" i="4"/>
  <c r="H12" i="27"/>
  <c r="F12" i="4"/>
  <c r="E12" i="4"/>
  <c r="D12" i="4"/>
  <c r="C12" i="4"/>
  <c r="B12" i="4"/>
  <c r="D24" i="27"/>
  <c r="D23" i="27"/>
  <c r="D22" i="27"/>
  <c r="D21" i="27"/>
  <c r="D20" i="27"/>
  <c r="G5" i="27"/>
  <c r="I5" i="27" s="1"/>
  <c r="N5" i="27" s="1"/>
  <c r="J7" i="8"/>
  <c r="G5" i="8"/>
  <c r="G7" i="8" s="1"/>
  <c r="H7" i="8" s="1"/>
  <c r="G6" i="8"/>
  <c r="I6" i="8" s="1"/>
  <c r="N6" i="8" s="1"/>
  <c r="E7" i="27"/>
  <c r="J7" i="27"/>
  <c r="K7" i="27"/>
  <c r="L7" i="27"/>
  <c r="M7" i="27"/>
  <c r="I5" i="8" l="1"/>
  <c r="J12" i="27"/>
  <c r="J11" i="8"/>
  <c r="I7" i="8" l="1"/>
  <c r="N5" i="8"/>
  <c r="M11" i="8"/>
  <c r="L11" i="8"/>
  <c r="E11" i="8"/>
  <c r="N10" i="8"/>
  <c r="G10" i="27"/>
  <c r="E7" i="8" l="1"/>
  <c r="F7" i="8" s="1"/>
  <c r="I15" i="27"/>
  <c r="J15" i="27"/>
  <c r="J16" i="27" s="1"/>
  <c r="K15" i="27"/>
  <c r="L15" i="27"/>
  <c r="M15" i="27"/>
  <c r="I10" i="27"/>
  <c r="N10" i="27" s="1"/>
  <c r="G9" i="27"/>
  <c r="I9" i="27" l="1"/>
  <c r="N9" i="27" s="1"/>
  <c r="E15" i="27" l="1"/>
  <c r="G9" i="8"/>
  <c r="G11" i="27"/>
  <c r="I11" i="27" s="1"/>
  <c r="F15" i="27" l="1"/>
  <c r="E19" i="27"/>
  <c r="E16" i="27"/>
  <c r="I12" i="27"/>
  <c r="G12" i="27"/>
  <c r="I9" i="8"/>
  <c r="N9" i="8" s="1"/>
  <c r="G11" i="8"/>
  <c r="G6" i="27"/>
  <c r="I6" i="27" s="1"/>
  <c r="F11" i="8" l="1"/>
  <c r="F12" i="27"/>
  <c r="G7" i="27"/>
  <c r="I7" i="27"/>
  <c r="I16" i="27" s="1"/>
  <c r="N11" i="8"/>
  <c r="I11" i="8"/>
  <c r="H11" i="8" s="1"/>
  <c r="N6" i="27"/>
  <c r="J24" i="27"/>
  <c r="J23" i="27"/>
  <c r="J22" i="27"/>
  <c r="D19" i="27"/>
  <c r="N18" i="27"/>
  <c r="M18" i="27"/>
  <c r="L18" i="27"/>
  <c r="K18" i="27"/>
  <c r="J18" i="27"/>
  <c r="I18" i="27"/>
  <c r="H18" i="27"/>
  <c r="G18" i="27"/>
  <c r="F18" i="27"/>
  <c r="E18" i="27"/>
  <c r="D18" i="27"/>
  <c r="M12" i="27"/>
  <c r="L12" i="27"/>
  <c r="K12" i="27"/>
  <c r="N11" i="27"/>
  <c r="D18" i="8"/>
  <c r="E18" i="8"/>
  <c r="D22" i="8"/>
  <c r="E22" i="8" s="1"/>
  <c r="E23" i="8"/>
  <c r="E24" i="8"/>
  <c r="D20" i="8"/>
  <c r="E20" i="8" s="1"/>
  <c r="D21" i="8"/>
  <c r="E21" i="8" s="1"/>
  <c r="H18" i="8"/>
  <c r="D19" i="8"/>
  <c r="F18" i="8"/>
  <c r="G18" i="8"/>
  <c r="I18" i="8"/>
  <c r="J18" i="8"/>
  <c r="K18" i="8"/>
  <c r="L18" i="8"/>
  <c r="M18" i="8"/>
  <c r="N18" i="8"/>
  <c r="E15" i="8"/>
  <c r="J15" i="8"/>
  <c r="M15" i="8"/>
  <c r="L15" i="8"/>
  <c r="K15" i="8"/>
  <c r="B6" i="4"/>
  <c r="K7" i="8"/>
  <c r="L7" i="8"/>
  <c r="M7" i="8"/>
  <c r="B5" i="4"/>
  <c r="G13" i="8"/>
  <c r="I13" i="8" s="1"/>
  <c r="N13" i="8" s="1"/>
  <c r="G14" i="8"/>
  <c r="I14" i="8" s="1"/>
  <c r="N14" i="8" s="1"/>
  <c r="E19" i="8" l="1"/>
  <c r="F15" i="8"/>
  <c r="C7" i="4" s="1"/>
  <c r="F7" i="27"/>
  <c r="H7" i="27"/>
  <c r="N7" i="27"/>
  <c r="J20" i="27"/>
  <c r="L20" i="27"/>
  <c r="K20" i="27"/>
  <c r="M20" i="27"/>
  <c r="N12" i="27"/>
  <c r="M19" i="8"/>
  <c r="M25" i="8" s="1"/>
  <c r="K19" i="8"/>
  <c r="K25" i="8" s="1"/>
  <c r="L19" i="8"/>
  <c r="L25" i="8" s="1"/>
  <c r="B7" i="4"/>
  <c r="G19" i="27"/>
  <c r="K19" i="27"/>
  <c r="K25" i="27" s="1"/>
  <c r="L19" i="27"/>
  <c r="M19" i="27"/>
  <c r="J21" i="27"/>
  <c r="E21" i="27"/>
  <c r="F21" i="27" s="1"/>
  <c r="G15" i="27"/>
  <c r="H15" i="27" s="1"/>
  <c r="C11" i="4"/>
  <c r="C6" i="4"/>
  <c r="E16" i="8"/>
  <c r="H21" i="8"/>
  <c r="J21" i="8"/>
  <c r="F21" i="8"/>
  <c r="I20" i="8"/>
  <c r="H24" i="8"/>
  <c r="H23" i="8"/>
  <c r="J22" i="8"/>
  <c r="G19" i="8"/>
  <c r="F19" i="8" s="1"/>
  <c r="I19" i="8"/>
  <c r="L16" i="8"/>
  <c r="J16" i="8"/>
  <c r="J19" i="8"/>
  <c r="N21" i="8"/>
  <c r="I21" i="8"/>
  <c r="G21" i="8"/>
  <c r="N20" i="8"/>
  <c r="G20" i="8"/>
  <c r="J24" i="8"/>
  <c r="F24" i="8"/>
  <c r="J23" i="8"/>
  <c r="F23" i="8"/>
  <c r="N22" i="8"/>
  <c r="H22" i="8"/>
  <c r="F22" i="8"/>
  <c r="J20" i="8"/>
  <c r="H20" i="8"/>
  <c r="F20" i="8"/>
  <c r="B10" i="4"/>
  <c r="F11" i="4"/>
  <c r="D11" i="4"/>
  <c r="J19" i="27"/>
  <c r="E20" i="27"/>
  <c r="G20" i="27"/>
  <c r="I20" i="27"/>
  <c r="G21" i="27"/>
  <c r="H21" i="27" s="1"/>
  <c r="I21" i="27"/>
  <c r="N21" i="27"/>
  <c r="E22" i="27"/>
  <c r="F22" i="27" s="1"/>
  <c r="G22" i="27"/>
  <c r="H22" i="27" s="1"/>
  <c r="I22" i="27"/>
  <c r="N22" i="27"/>
  <c r="E23" i="27"/>
  <c r="F23" i="27" s="1"/>
  <c r="G23" i="27"/>
  <c r="H23" i="27" s="1"/>
  <c r="I23" i="27"/>
  <c r="N23" i="27"/>
  <c r="E24" i="27"/>
  <c r="F24" i="27" s="1"/>
  <c r="G24" i="27"/>
  <c r="H24" i="27" s="1"/>
  <c r="I24" i="27"/>
  <c r="N24" i="27"/>
  <c r="N24" i="8"/>
  <c r="I24" i="8"/>
  <c r="G24" i="8"/>
  <c r="N23" i="8"/>
  <c r="I23" i="8"/>
  <c r="G23" i="8"/>
  <c r="I22" i="8"/>
  <c r="G22" i="8"/>
  <c r="M16" i="8"/>
  <c r="K16" i="8"/>
  <c r="F6" i="4"/>
  <c r="D6" i="4"/>
  <c r="N15" i="8"/>
  <c r="G15" i="8"/>
  <c r="I15" i="8"/>
  <c r="F7" i="4" s="1"/>
  <c r="D7" i="4" l="1"/>
  <c r="H15" i="8"/>
  <c r="E7" i="4" s="1"/>
  <c r="B8" i="4"/>
  <c r="H20" i="27"/>
  <c r="F20" i="27"/>
  <c r="F19" i="27"/>
  <c r="G16" i="27"/>
  <c r="L25" i="27"/>
  <c r="M25" i="27"/>
  <c r="F25" i="8"/>
  <c r="H19" i="8"/>
  <c r="D5" i="4"/>
  <c r="F5" i="4"/>
  <c r="J25" i="27"/>
  <c r="G25" i="27"/>
  <c r="C10" i="4"/>
  <c r="D10" i="4"/>
  <c r="N19" i="8"/>
  <c r="N25" i="8" s="1"/>
  <c r="I25" i="8"/>
  <c r="G25" i="8"/>
  <c r="J25" i="8"/>
  <c r="E25" i="8"/>
  <c r="E25" i="27"/>
  <c r="I19" i="27"/>
  <c r="H19" i="27" s="1"/>
  <c r="I16" i="8"/>
  <c r="F8" i="4" s="1"/>
  <c r="N7" i="8"/>
  <c r="N16" i="8" s="1"/>
  <c r="G16" i="8"/>
  <c r="F16" i="8" s="1"/>
  <c r="C8" i="4" s="1"/>
  <c r="D8" i="4" l="1"/>
  <c r="H16" i="8"/>
  <c r="E8" i="4" s="1"/>
  <c r="F16" i="27"/>
  <c r="H16" i="27"/>
  <c r="F25" i="27"/>
  <c r="H25" i="8"/>
  <c r="C5" i="4"/>
  <c r="E5" i="4"/>
  <c r="H25" i="27"/>
  <c r="I25" i="27"/>
  <c r="E10" i="4"/>
  <c r="N15" i="27"/>
  <c r="N16" i="27" s="1"/>
  <c r="F10" i="4"/>
  <c r="N19" i="27"/>
  <c r="N20" i="27"/>
  <c r="C9" i="28" l="1"/>
  <c r="N25" i="27"/>
  <c r="L16" i="27"/>
  <c r="K16" i="27"/>
  <c r="C8" i="28"/>
  <c r="M16" i="27"/>
  <c r="D14" i="4"/>
  <c r="C7" i="28"/>
  <c r="F14" i="4" l="1"/>
  <c r="E14" i="4" s="1"/>
  <c r="C5" i="28"/>
  <c r="C4" i="28" s="1"/>
  <c r="C14" i="4"/>
  <c r="C6" i="28" l="1"/>
</calcChain>
</file>

<file path=xl/comments1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H9" authorId="0">
      <text>
        <r>
          <rPr>
            <sz val="9"/>
            <color indexed="81"/>
            <rFont val="Tahoma"/>
            <family val="2"/>
          </rPr>
          <t>Initial burden is being averaged over 3 years and will be eliminated  during ICR renewal.</t>
        </r>
      </text>
    </comment>
    <comment ref="E11" authorId="0">
      <text>
        <r>
          <rPr>
            <sz val="9"/>
            <color indexed="81"/>
            <rFont val="Tahoma"/>
            <family val="2"/>
          </rPr>
          <t>#SFAs divided by 3 (every three years)
19,822 / 3 = 6607</t>
        </r>
      </text>
    </comment>
  </commentList>
</comments>
</file>

<file path=xl/sharedStrings.xml><?xml version="1.0" encoding="utf-8"?>
<sst xmlns="http://schemas.openxmlformats.org/spreadsheetml/2006/main" count="111" uniqueCount="76">
  <si>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</si>
  <si>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</si>
  <si>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</si>
  <si>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</si>
  <si>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</si>
  <si>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</si>
  <si>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</si>
  <si>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</si>
  <si>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</si>
  <si>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</si>
  <si>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</si>
  <si>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</si>
  <si>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</si>
  <si>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</si>
  <si>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</si>
  <si>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</si>
  <si>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</si>
  <si>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</si>
  <si>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</si>
  <si>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</si>
  <si>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</si>
  <si>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</si>
  <si>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</si>
  <si>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</si>
  <si>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</si>
  <si>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</si>
  <si>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</si>
  <si>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</si>
  <si>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</si>
  <si>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</si>
  <si>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</si>
  <si>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>School Food Authority Level Total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</si>
  <si>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</si>
  <si>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</si>
  <si>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</si>
  <si>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</si>
  <si>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</si>
  <si>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</si>
  <si>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</si>
  <si>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</si>
  <si>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</si>
  <si>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</si>
  <si>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</si>
  <si>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</si>
  <si>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</si>
  <si>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</si>
  <si>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</si>
  <si>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</si>
  <si>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</si>
  <si>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</si>
  <si>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</si>
  <si>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School Level</t>
  </si>
  <si>
    <t>Due to Authorizing Statute</t>
  </si>
  <si>
    <t>Program Rule</t>
  </si>
  <si>
    <t>Due to Program Change - Direct Certification Rule</t>
  </si>
  <si>
    <t>This is the Burden doc using the redesigned template</t>
  </si>
  <si>
    <t>Local Wellness Policy</t>
  </si>
  <si>
    <t>210.30(a)&amp;(c)(5)</t>
  </si>
  <si>
    <t>SFA/LEA must retain records to document compliance with the local school wellness policy requirements in 210.30(f).</t>
  </si>
  <si>
    <t>210.30(d)(2) &amp; 220.7</t>
  </si>
  <si>
    <t>210.30(d)(3), (e)(2), (e)(3)</t>
  </si>
  <si>
    <t>School Food Authority/Local Education Agency Level</t>
  </si>
  <si>
    <t xml:space="preserve">ICR #0584-0592, Local Wellness Policy - Summary </t>
  </si>
  <si>
    <t xml:space="preserve">TOTAL BURDEN HOURS FOR LOCAL SCHOOL WELLNESS POLICY FINAL RULE </t>
  </si>
  <si>
    <t xml:space="preserve">CURRENT OMB INVENTORY </t>
  </si>
  <si>
    <t>DIFFERENCE (NEW BURDEN REQUESTED WITH FINAL RULE)</t>
  </si>
  <si>
    <t>TOTAL BURDEN FOR                        LOCAL SCHOOL WELLNESS POLICY FINAL RULE</t>
  </si>
  <si>
    <t>LEA must inform the public annually about the content and implementation of the local school wellness policy and any updates.</t>
  </si>
  <si>
    <t>LEA must conduct triennial assessments of schools' compliance with the local school wellness policy and inform public about progress.</t>
  </si>
  <si>
    <t>210.15(b)(9) and 210.30(f)</t>
  </si>
  <si>
    <t>Public Disclosure</t>
  </si>
  <si>
    <t>Local Educational Agency Level</t>
  </si>
  <si>
    <t>Local Educational Agency Level Total</t>
  </si>
  <si>
    <t>Public Disclosure Total</t>
  </si>
  <si>
    <t xml:space="preserve">Public Disclosure </t>
  </si>
  <si>
    <t>LEA must establish a local wellness policy for all schools participating in school meals.  (This is a one time burden averaged over three years.)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</si>
</sst>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93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0" fontId="1" fillId="0" borderId="0" xfId="0" applyFont="1"/>
    <xf numFmtId="166" fontId="5" fillId="12" borderId="1" xfId="3" applyNumberFormat="1" applyFont="1" applyFill="1" applyBorder="1" applyAlignment="1" applyProtection="1">
      <alignment vertical="center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3" fontId="29" fillId="0" borderId="1" xfId="0" applyNumberFormat="1" applyFont="1" applyFill="1" applyBorder="1" applyAlignment="1">
      <alignment vertical="center"/>
    </xf>
    <xf numFmtId="166" fontId="30" fillId="0" borderId="1" xfId="3" applyNumberFormat="1" applyFont="1" applyFill="1" applyBorder="1" applyAlignment="1" applyProtection="1">
      <alignment vertical="center"/>
      <protection locked="0"/>
    </xf>
    <xf numFmtId="166" fontId="30" fillId="0" borderId="12" xfId="3" applyNumberFormat="1" applyFont="1" applyFill="1" applyBorder="1" applyAlignment="1" applyProtection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0" borderId="1" xfId="1" applyFont="1" applyFill="1" applyBorder="1" applyAlignment="1">
      <alignment vertical="center"/>
    </xf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3" fontId="30" fillId="0" borderId="1" xfId="1" applyNumberFormat="1" applyFont="1" applyBorder="1" applyAlignment="1">
      <alignment vertical="center"/>
    </xf>
    <xf numFmtId="0" fontId="30" fillId="0" borderId="35" xfId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0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vertical="center" wrapText="1"/>
    </xf>
    <xf numFmtId="1" fontId="30" fillId="0" borderId="5" xfId="1" applyNumberFormat="1" applyFont="1" applyBorder="1" applyAlignment="1">
      <alignment vertical="center"/>
    </xf>
    <xf numFmtId="3" fontId="30" fillId="0" borderId="5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30" fillId="0" borderId="1" xfId="3" applyNumberFormat="1" applyFont="1" applyFill="1" applyBorder="1" applyAlignment="1" applyProtection="1">
      <alignment vertical="center"/>
      <protection locked="0"/>
    </xf>
    <xf numFmtId="1" fontId="2" fillId="15" borderId="1" xfId="0" applyNumberFormat="1" applyFont="1" applyFill="1" applyBorder="1" applyAlignment="1">
      <alignment vertical="center"/>
    </xf>
    <xf numFmtId="1" fontId="31" fillId="15" borderId="1" xfId="0" applyNumberFormat="1" applyFont="1" applyFill="1" applyBorder="1" applyAlignment="1">
      <alignment vertical="center"/>
    </xf>
    <xf numFmtId="1" fontId="0" fillId="15" borderId="34" xfId="0" applyNumberFormat="1" applyFill="1" applyBorder="1" applyAlignment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2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2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2" xfId="3" applyNumberFormat="1" applyFont="1" applyFill="1" applyBorder="1" applyAlignment="1" applyProtection="1">
      <alignment vertical="center"/>
    </xf>
    <xf numFmtId="1" fontId="6" fillId="12" borderId="1" xfId="3" applyNumberFormat="1" applyFont="1" applyFill="1" applyBorder="1" applyAlignment="1" applyProtection="1">
      <alignment horizontal="center" vertical="center"/>
      <protection locked="0"/>
    </xf>
    <xf numFmtId="1" fontId="30" fillId="0" borderId="1" xfId="1" applyNumberFormat="1" applyFont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" xfId="3" applyNumberFormat="1" applyFont="1" applyFill="1" applyBorder="1" applyAlignment="1" applyProtection="1">
      <alignment vertical="center"/>
      <protection locked="0"/>
    </xf>
    <xf numFmtId="2" fontId="30" fillId="0" borderId="1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39" fontId="6" fillId="9" borderId="15" xfId="3" applyNumberFormat="1" applyFont="1" applyFill="1" applyBorder="1" applyProtection="1"/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2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6" fillId="9" borderId="15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24" fillId="13" borderId="0" xfId="0" applyNumberFormat="1" applyFont="1" applyFill="1" applyBorder="1"/>
    <xf numFmtId="37" fontId="24" fillId="13" borderId="24" xfId="0" applyNumberFormat="1" applyFont="1" applyFill="1" applyBorder="1"/>
    <xf numFmtId="2" fontId="24" fillId="13" borderId="0" xfId="0" applyNumberFormat="1" applyFont="1" applyFill="1" applyBorder="1"/>
    <xf numFmtId="3" fontId="24" fillId="13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2" borderId="12" xfId="3" applyNumberFormat="1" applyFont="1" applyFill="1" applyBorder="1" applyAlignment="1" applyProtection="1">
      <alignment vertical="center"/>
    </xf>
    <xf numFmtId="37" fontId="6" fillId="9" borderId="16" xfId="3" applyNumberFormat="1" applyFont="1" applyFill="1" applyBorder="1" applyProtection="1"/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2" borderId="1" xfId="3" applyNumberFormat="1" applyFont="1" applyFill="1" applyBorder="1" applyAlignment="1" applyProtection="1">
      <alignment vertical="center"/>
    </xf>
    <xf numFmtId="2" fontId="24" fillId="12" borderId="1" xfId="3" applyNumberFormat="1" applyFont="1" applyFill="1" applyBorder="1" applyAlignment="1" applyProtection="1">
      <alignment vertical="center"/>
    </xf>
    <xf numFmtId="37" fontId="24" fillId="12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>
      <alignment vertical="center"/>
    </xf>
    <xf numFmtId="37" fontId="30" fillId="0" borderId="1" xfId="3" applyNumberFormat="1" applyFont="1" applyFill="1" applyBorder="1" applyAlignment="1" applyProtection="1">
      <alignment vertical="center"/>
      <protection locked="0"/>
    </xf>
    <xf numFmtId="4" fontId="29" fillId="0" borderId="1" xfId="0" applyNumberFormat="1" applyFont="1" applyBorder="1" applyAlignment="1">
      <alignment vertical="center"/>
    </xf>
    <xf numFmtId="3" fontId="5" fillId="11" borderId="1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1" fontId="24" fillId="12" borderId="12" xfId="3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wrapText="1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39" fontId="24" fillId="13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1" borderId="1" xfId="3" applyNumberFormat="1" applyFont="1" applyFill="1" applyBorder="1" applyAlignment="1" applyProtection="1">
      <alignment vertical="center"/>
    </xf>
    <xf numFmtId="43" fontId="5" fillId="11" borderId="1" xfId="3" applyNumberFormat="1" applyFont="1" applyFill="1" applyBorder="1" applyAlignment="1" applyProtection="1">
      <alignment vertical="center"/>
    </xf>
    <xf numFmtId="41" fontId="5" fillId="11" borderId="1" xfId="3" applyNumberFormat="1" applyFont="1" applyFill="1" applyBorder="1" applyAlignment="1" applyProtection="1">
      <alignment vertical="center"/>
    </xf>
    <xf numFmtId="168" fontId="24" fillId="12" borderId="1" xfId="3" applyNumberFormat="1" applyFont="1" applyFill="1" applyBorder="1" applyAlignment="1" applyProtection="1">
      <alignment vertical="center"/>
    </xf>
    <xf numFmtId="41" fontId="6" fillId="9" borderId="15" xfId="3" applyNumberFormat="1" applyFont="1" applyFill="1" applyBorder="1" applyProtection="1"/>
    <xf numFmtId="39" fontId="11" fillId="5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vertical="center"/>
    </xf>
    <xf numFmtId="39" fontId="9" fillId="3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F8AE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25"/>
  <sheetViews>
    <sheetView zoomScale="70" zoomScaleNormal="70" workbookViewId="0">
      <selection activeCell="B3" sqref="B3"/>
    </sheetView>
  </sheetViews>
  <sheetFormatPr defaultRowHeight="15" outlineLevelCol="1" x14ac:dyDescent="0.25"/>
  <cols>
    <col min="1" max="1" width="11.7109375" customWidth="1"/>
    <col min="2" max="2" width="13.425781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hidden="1" customWidth="1" outlineLevel="1"/>
    <col min="12" max="12" width="13" hidden="1" customWidth="1" outlineLevel="1"/>
    <col min="13" max="13" width="10.7109375" hidden="1" customWidth="1" outlineLevel="1"/>
    <col min="14" max="14" width="13" customWidth="1" collapsed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182" t="s">
        <v>12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7" ht="24" customHeight="1" thickBot="1" x14ac:dyDescent="0.35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69.599999999999994" thickBot="1" x14ac:dyDescent="0.35">
      <c r="A3" s="28" t="s">
        <v>53</v>
      </c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44</v>
      </c>
      <c r="K3" s="29" t="s">
        <v>52</v>
      </c>
      <c r="L3" s="29" t="s">
        <v>54</v>
      </c>
      <c r="M3" s="29" t="s">
        <v>8</v>
      </c>
      <c r="N3" s="30" t="s">
        <v>9</v>
      </c>
      <c r="O3" s="17" t="s">
        <v>10</v>
      </c>
      <c r="P3" s="1"/>
      <c r="Q3" s="48" t="s">
        <v>26</v>
      </c>
    </row>
    <row r="4" spans="1:17" ht="18.600000000000001" thickBot="1" x14ac:dyDescent="0.35">
      <c r="A4" s="185" t="s">
        <v>33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  <c r="O4" s="58"/>
      <c r="P4" s="1"/>
      <c r="Q4" s="48"/>
    </row>
    <row r="5" spans="1:17" ht="14.45" x14ac:dyDescent="0.3">
      <c r="A5" s="23"/>
      <c r="B5" s="99"/>
      <c r="C5" s="98"/>
      <c r="D5" s="97"/>
      <c r="E5" s="156"/>
      <c r="F5" s="156"/>
      <c r="G5" s="4">
        <f t="shared" ref="G5:G6" si="0">+E5*F5</f>
        <v>0</v>
      </c>
      <c r="H5" s="158"/>
      <c r="I5" s="4">
        <f t="shared" ref="I5:I6" si="1">+G5*H5</f>
        <v>0</v>
      </c>
      <c r="J5" s="94"/>
      <c r="K5" s="157"/>
      <c r="L5" s="157"/>
      <c r="M5" s="157"/>
      <c r="N5" s="24">
        <f t="shared" ref="N5:N6" si="2">+I5-J5</f>
        <v>0</v>
      </c>
      <c r="Q5" s="48"/>
    </row>
    <row r="6" spans="1:17" ht="14.45" x14ac:dyDescent="0.3">
      <c r="A6" s="23"/>
      <c r="B6" s="107"/>
      <c r="C6" s="98"/>
      <c r="D6" s="97"/>
      <c r="E6" s="156"/>
      <c r="F6" s="156"/>
      <c r="G6" s="4">
        <f t="shared" si="0"/>
        <v>0</v>
      </c>
      <c r="H6" s="158"/>
      <c r="I6" s="4">
        <f t="shared" si="1"/>
        <v>0</v>
      </c>
      <c r="J6" s="94"/>
      <c r="K6" s="157"/>
      <c r="L6" s="157"/>
      <c r="M6" s="157"/>
      <c r="N6" s="24">
        <f t="shared" si="2"/>
        <v>0</v>
      </c>
      <c r="Q6" s="51" t="s">
        <v>56</v>
      </c>
    </row>
    <row r="7" spans="1:17" ht="15.6" x14ac:dyDescent="0.3">
      <c r="A7" s="59"/>
      <c r="B7" s="60"/>
      <c r="C7" s="64" t="s">
        <v>32</v>
      </c>
      <c r="D7" s="61"/>
      <c r="E7" s="62">
        <f>+MAX(E5:E6)</f>
        <v>0</v>
      </c>
      <c r="F7" s="173" t="str">
        <f>IF(E7=0,"",G7/E7)</f>
        <v/>
      </c>
      <c r="G7" s="62">
        <f t="shared" ref="G7" si="3">SUM(G5:G6)</f>
        <v>0</v>
      </c>
      <c r="H7" s="173" t="str">
        <f>IF(G7=0,"",I7/G7)</f>
        <v/>
      </c>
      <c r="I7" s="62">
        <f t="shared" ref="I7" si="4">SUM(I5:I6)</f>
        <v>0</v>
      </c>
      <c r="J7" s="62">
        <f t="shared" ref="J7" si="5">SUM(J5:J6)</f>
        <v>0</v>
      </c>
      <c r="K7" s="159">
        <f>SUM(K5:K6)</f>
        <v>0</v>
      </c>
      <c r="L7" s="159">
        <f>SUM(L5:L6)</f>
        <v>0</v>
      </c>
      <c r="M7" s="159">
        <f>SUM(M5:M6)</f>
        <v>0</v>
      </c>
      <c r="N7" s="160">
        <f>SUM(N5:N6)</f>
        <v>0</v>
      </c>
      <c r="Q7" s="49"/>
    </row>
    <row r="8" spans="1:17" ht="18.75" customHeight="1" x14ac:dyDescent="0.3">
      <c r="A8" s="185" t="s">
        <v>61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7"/>
      <c r="O8" s="58"/>
      <c r="P8" s="1"/>
      <c r="Q8" s="49"/>
    </row>
    <row r="9" spans="1:17" ht="43.15" x14ac:dyDescent="0.3">
      <c r="A9" s="23" t="s">
        <v>56</v>
      </c>
      <c r="B9" s="98" t="s">
        <v>69</v>
      </c>
      <c r="C9" s="98" t="s">
        <v>58</v>
      </c>
      <c r="D9" s="106"/>
      <c r="E9" s="108">
        <v>19822</v>
      </c>
      <c r="F9" s="108">
        <v>1</v>
      </c>
      <c r="G9" s="126">
        <f t="shared" ref="G9" si="6">+E9*F9</f>
        <v>19822</v>
      </c>
      <c r="H9" s="162">
        <v>0.25</v>
      </c>
      <c r="I9" s="126">
        <f t="shared" ref="I9" si="7">+G9*H9</f>
        <v>4955.5</v>
      </c>
      <c r="J9" s="108">
        <v>0</v>
      </c>
      <c r="K9" s="95">
        <f>N9</f>
        <v>4955.5</v>
      </c>
      <c r="L9" s="95"/>
      <c r="M9" s="95"/>
      <c r="N9" s="96">
        <f>+I9-J9</f>
        <v>4955.5</v>
      </c>
      <c r="Q9" s="49"/>
    </row>
    <row r="10" spans="1:17" ht="14.45" x14ac:dyDescent="0.3">
      <c r="A10" s="23"/>
      <c r="B10" s="106"/>
      <c r="C10" s="106"/>
      <c r="D10" s="106"/>
      <c r="E10" s="108"/>
      <c r="F10" s="108"/>
      <c r="G10" s="126"/>
      <c r="H10" s="162"/>
      <c r="I10" s="126"/>
      <c r="J10" s="108"/>
      <c r="K10" s="95"/>
      <c r="L10" s="95"/>
      <c r="M10" s="95"/>
      <c r="N10" s="96">
        <f t="shared" ref="N10" si="8">+I10-J10</f>
        <v>0</v>
      </c>
      <c r="Q10" s="49"/>
    </row>
    <row r="11" spans="1:17" ht="15.6" x14ac:dyDescent="0.3">
      <c r="A11" s="163"/>
      <c r="B11" s="164"/>
      <c r="C11" s="165" t="s">
        <v>31</v>
      </c>
      <c r="D11" s="166"/>
      <c r="E11" s="159">
        <f>+MAX(E9:E10)</f>
        <v>19822</v>
      </c>
      <c r="F11" s="174">
        <f>IF(E11=0,"",G11/E11)</f>
        <v>1</v>
      </c>
      <c r="G11" s="159">
        <f>SUM(G9:G10)</f>
        <v>19822</v>
      </c>
      <c r="H11" s="173">
        <f>IF(G11=0,"",I11/G11)</f>
        <v>0.25</v>
      </c>
      <c r="I11" s="159">
        <f t="shared" ref="I11:N11" si="9">SUM(I9:I10)</f>
        <v>4955.5</v>
      </c>
      <c r="J11" s="159">
        <f t="shared" si="9"/>
        <v>0</v>
      </c>
      <c r="K11" s="172">
        <f>N11</f>
        <v>4955.5</v>
      </c>
      <c r="L11" s="172">
        <f t="shared" si="9"/>
        <v>0</v>
      </c>
      <c r="M11" s="172">
        <f t="shared" si="9"/>
        <v>0</v>
      </c>
      <c r="N11" s="167">
        <f t="shared" si="9"/>
        <v>4955.5</v>
      </c>
      <c r="Q11" s="49"/>
    </row>
    <row r="12" spans="1:17" ht="18" x14ac:dyDescent="0.3">
      <c r="A12" s="185" t="s">
        <v>29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7"/>
      <c r="O12" s="58"/>
      <c r="P12" s="1"/>
      <c r="Q12" s="49"/>
    </row>
    <row r="13" spans="1:17" ht="14.45" x14ac:dyDescent="0.3">
      <c r="A13" s="23"/>
      <c r="B13" s="14"/>
      <c r="C13" s="11"/>
      <c r="D13" s="12"/>
      <c r="E13" s="13"/>
      <c r="F13" s="13"/>
      <c r="G13" s="4">
        <f t="shared" ref="G13:G14" si="10">+E13*F13</f>
        <v>0</v>
      </c>
      <c r="H13" s="15"/>
      <c r="I13" s="4">
        <f t="shared" ref="I13" si="11">+G13*H13</f>
        <v>0</v>
      </c>
      <c r="J13" s="13"/>
      <c r="K13" s="13"/>
      <c r="L13" s="13"/>
      <c r="M13" s="13"/>
      <c r="N13" s="24">
        <f t="shared" ref="N13" si="12">+I13-J13</f>
        <v>0</v>
      </c>
      <c r="Q13" s="49"/>
    </row>
    <row r="14" spans="1:17" ht="14.45" x14ac:dyDescent="0.3">
      <c r="A14" s="23"/>
      <c r="B14" s="14"/>
      <c r="C14" s="11"/>
      <c r="D14" s="12"/>
      <c r="E14" s="13"/>
      <c r="F14" s="13"/>
      <c r="G14" s="4">
        <f t="shared" si="10"/>
        <v>0</v>
      </c>
      <c r="H14" s="15"/>
      <c r="I14" s="4">
        <f t="shared" ref="I14" si="13">+G14*H14</f>
        <v>0</v>
      </c>
      <c r="J14" s="13"/>
      <c r="K14" s="13"/>
      <c r="L14" s="13"/>
      <c r="M14" s="13"/>
      <c r="N14" s="24">
        <f t="shared" ref="N14" si="14">+I14-J14</f>
        <v>0</v>
      </c>
      <c r="Q14" s="49"/>
    </row>
    <row r="15" spans="1:17" ht="16.149999999999999" thickBot="1" x14ac:dyDescent="0.35">
      <c r="A15" s="59"/>
      <c r="B15" s="60"/>
      <c r="C15" s="64" t="s">
        <v>42</v>
      </c>
      <c r="D15" s="61"/>
      <c r="E15" s="62">
        <f t="shared" ref="E15:N15" si="15">SUM(E13:E14)</f>
        <v>0</v>
      </c>
      <c r="F15" s="173" t="str">
        <f>IF(E15=0,"",G15/E15)</f>
        <v/>
      </c>
      <c r="G15" s="62">
        <f t="shared" si="15"/>
        <v>0</v>
      </c>
      <c r="H15" s="173" t="str">
        <f>IF(G15=0,"",I15/G15)</f>
        <v/>
      </c>
      <c r="I15" s="62">
        <f t="shared" si="15"/>
        <v>0</v>
      </c>
      <c r="J15" s="62">
        <f t="shared" si="15"/>
        <v>0</v>
      </c>
      <c r="K15" s="62">
        <f t="shared" si="15"/>
        <v>0</v>
      </c>
      <c r="L15" s="62">
        <f t="shared" si="15"/>
        <v>0</v>
      </c>
      <c r="M15" s="62">
        <f t="shared" si="15"/>
        <v>0</v>
      </c>
      <c r="N15" s="63">
        <f t="shared" si="15"/>
        <v>0</v>
      </c>
      <c r="Q15" s="50"/>
    </row>
    <row r="16" spans="1:17" ht="25.5" customHeight="1" thickBot="1" x14ac:dyDescent="0.35">
      <c r="A16" s="65"/>
      <c r="B16" s="66"/>
      <c r="C16" s="67" t="s">
        <v>43</v>
      </c>
      <c r="D16" s="68"/>
      <c r="E16" s="139">
        <f>+E7+E11+E15</f>
        <v>19822</v>
      </c>
      <c r="F16" s="139">
        <f>IF(E16=0,"",G16/E16)</f>
        <v>1</v>
      </c>
      <c r="G16" s="139">
        <f>+G7+G11+G15</f>
        <v>19822</v>
      </c>
      <c r="H16" s="134">
        <f>IF(G16=0,"",I16/G16)</f>
        <v>0.25</v>
      </c>
      <c r="I16" s="139">
        <f t="shared" ref="I16:N16" si="16">+I7+I11+I15</f>
        <v>4955.5</v>
      </c>
      <c r="J16" s="139">
        <f t="shared" si="16"/>
        <v>0</v>
      </c>
      <c r="K16" s="139">
        <f t="shared" si="16"/>
        <v>4955.5</v>
      </c>
      <c r="L16" s="139">
        <f t="shared" si="16"/>
        <v>0</v>
      </c>
      <c r="M16" s="139">
        <f t="shared" si="16"/>
        <v>0</v>
      </c>
      <c r="N16" s="149">
        <f t="shared" si="16"/>
        <v>4955.5</v>
      </c>
      <c r="Q16" s="16"/>
    </row>
    <row r="17" spans="3:17" thickBot="1" x14ac:dyDescent="0.35">
      <c r="C17" s="16"/>
      <c r="Q17" s="16"/>
    </row>
    <row r="18" spans="3:17" ht="50.25" customHeight="1" x14ac:dyDescent="0.3">
      <c r="C18" s="16"/>
      <c r="D18" s="76" t="str">
        <f>+A3</f>
        <v>Program Rule</v>
      </c>
      <c r="E18" s="77" t="str">
        <f t="shared" ref="E18:N18" si="17">+E3</f>
        <v>Estimated # Record-keepers</v>
      </c>
      <c r="F18" s="77" t="str">
        <f t="shared" si="17"/>
        <v>Records Per Recordkeeper</v>
      </c>
      <c r="G18" s="77" t="str">
        <f t="shared" si="17"/>
        <v>Total Annual Records</v>
      </c>
      <c r="H18" s="77" t="str">
        <f t="shared" si="17"/>
        <v>Estimated Avg. # of Hours Per Record</v>
      </c>
      <c r="I18" s="77" t="str">
        <f t="shared" si="17"/>
        <v xml:space="preserve">Estimated Total Hours            </v>
      </c>
      <c r="J18" s="77" t="str">
        <f t="shared" si="17"/>
        <v>Current OMB Approved Burden Hrs</v>
      </c>
      <c r="K18" s="77" t="str">
        <f t="shared" si="17"/>
        <v>Due to Authorizing Statute</v>
      </c>
      <c r="L18" s="77" t="str">
        <f t="shared" si="17"/>
        <v>Due to Program Change - Direct Certification Rule</v>
      </c>
      <c r="M18" s="77" t="str">
        <f t="shared" si="17"/>
        <v>Due to an Adjustment</v>
      </c>
      <c r="N18" s="78" t="str">
        <f t="shared" si="17"/>
        <v>Total Difference</v>
      </c>
      <c r="Q18" s="16"/>
    </row>
    <row r="19" spans="3:17" ht="14.45" x14ac:dyDescent="0.3">
      <c r="C19" s="16"/>
      <c r="D19" s="84" t="str">
        <f t="shared" ref="D19:D24" si="18">+Q6</f>
        <v>Local Wellness Policy</v>
      </c>
      <c r="E19" s="141">
        <f>+SUM($E$7+$E$11+$E$15)</f>
        <v>19822</v>
      </c>
      <c r="F19" s="168">
        <f>+G19/E19</f>
        <v>1</v>
      </c>
      <c r="G19" s="141">
        <f t="shared" ref="G19:G24" si="19">+SUMIF($A$5:$A$15,D19,($G$5:$G$15))</f>
        <v>19822</v>
      </c>
      <c r="H19" s="168">
        <f>+I19/G19</f>
        <v>0.25</v>
      </c>
      <c r="I19" s="141">
        <f t="shared" ref="I19:I24" si="20">+SUMIF($A$5:$A$15,D19,($I$5:$I$15))</f>
        <v>4955.5</v>
      </c>
      <c r="J19" s="141">
        <f t="shared" ref="J19:J24" si="21">+SUMIF($A$5:$A$15,D19,($J$5:$J$15))</f>
        <v>0</v>
      </c>
      <c r="K19" s="141">
        <f>+SUMIF($A$5:$A$15,$D$19,($K$5:$K$15))</f>
        <v>4955.5</v>
      </c>
      <c r="L19" s="141">
        <f>+SUMIF($A$5:$A$15,$D$19,($L$5:$L$15))</f>
        <v>0</v>
      </c>
      <c r="M19" s="141">
        <f>+SUMIF($A$5:$A$15,$D$19,($M$5:$M$15))</f>
        <v>0</v>
      </c>
      <c r="N19" s="142">
        <f t="shared" ref="N19:N24" si="22">+SUMIF($A$5:$A$15,D19,($N$5:$N$15))</f>
        <v>4955.5</v>
      </c>
      <c r="Q19" s="16"/>
    </row>
    <row r="20" spans="3:17" ht="14.45" x14ac:dyDescent="0.3">
      <c r="D20" s="84">
        <f t="shared" si="18"/>
        <v>0</v>
      </c>
      <c r="E20" s="72">
        <f>+SUMIF($A$5:$A$15,D20,($E$5:$E$15))</f>
        <v>0</v>
      </c>
      <c r="F20" s="72">
        <f>+SUMIF($A$5:$A$15,D20,($F$5:$F$15))</f>
        <v>0</v>
      </c>
      <c r="G20" s="72">
        <f t="shared" si="19"/>
        <v>0</v>
      </c>
      <c r="H20" s="72">
        <f>+SUMIF($A$5:$A$15,D20,($H$5:$H$15))</f>
        <v>0</v>
      </c>
      <c r="I20" s="72">
        <f t="shared" si="20"/>
        <v>0</v>
      </c>
      <c r="J20" s="72">
        <f t="shared" si="21"/>
        <v>0</v>
      </c>
      <c r="K20" s="72"/>
      <c r="L20" s="72"/>
      <c r="M20" s="72"/>
      <c r="N20" s="73">
        <f t="shared" si="22"/>
        <v>0</v>
      </c>
    </row>
    <row r="21" spans="3:17" ht="14.45" x14ac:dyDescent="0.3">
      <c r="D21" s="84">
        <f t="shared" si="18"/>
        <v>0</v>
      </c>
      <c r="E21" s="72">
        <f>+SUMIF($A$5:$A$15,D21,($E$5:$E$15))</f>
        <v>0</v>
      </c>
      <c r="F21" s="72">
        <f>+SUMIF($A$5:$A$15,D21,($F$5:$F$15))</f>
        <v>0</v>
      </c>
      <c r="G21" s="72">
        <f t="shared" si="19"/>
        <v>0</v>
      </c>
      <c r="H21" s="72">
        <f>+SUMIF($A$5:$A$15,D21,($H$5:$H$15))</f>
        <v>0</v>
      </c>
      <c r="I21" s="72">
        <f t="shared" si="20"/>
        <v>0</v>
      </c>
      <c r="J21" s="72">
        <f t="shared" si="21"/>
        <v>0</v>
      </c>
      <c r="K21" s="72"/>
      <c r="L21" s="72"/>
      <c r="M21" s="72"/>
      <c r="N21" s="73">
        <f t="shared" si="22"/>
        <v>0</v>
      </c>
    </row>
    <row r="22" spans="3:17" ht="14.45" x14ac:dyDescent="0.3">
      <c r="D22" s="84">
        <f t="shared" si="18"/>
        <v>0</v>
      </c>
      <c r="E22" s="72">
        <f>+SUMIF($A$5:$A$15,D22,($E$5:$E$15))</f>
        <v>0</v>
      </c>
      <c r="F22" s="72">
        <f>+SUMIF($A$5:$A$15,D22,($F$5:$F$15))</f>
        <v>0</v>
      </c>
      <c r="G22" s="72">
        <f t="shared" si="19"/>
        <v>0</v>
      </c>
      <c r="H22" s="72">
        <f>+SUMIF($A$5:$A$15,D22,($H$5:$H$15))</f>
        <v>0</v>
      </c>
      <c r="I22" s="72">
        <f t="shared" si="20"/>
        <v>0</v>
      </c>
      <c r="J22" s="72">
        <f t="shared" si="21"/>
        <v>0</v>
      </c>
      <c r="K22" s="72"/>
      <c r="L22" s="72"/>
      <c r="M22" s="72"/>
      <c r="N22" s="73">
        <f t="shared" si="22"/>
        <v>0</v>
      </c>
    </row>
    <row r="23" spans="3:17" ht="14.45" x14ac:dyDescent="0.3">
      <c r="D23" s="84">
        <f t="shared" si="18"/>
        <v>0</v>
      </c>
      <c r="E23" s="72">
        <f>+SUMIF($A$5:$A$15,D23,($E$5:$E$15))</f>
        <v>0</v>
      </c>
      <c r="F23" s="72">
        <f>+SUMIF($A$5:$A$15,D23,($F$5:$F$15))</f>
        <v>0</v>
      </c>
      <c r="G23" s="72">
        <f t="shared" si="19"/>
        <v>0</v>
      </c>
      <c r="H23" s="72">
        <f>+SUMIF($A$5:$A$15,D23,($H$5:$H$15))</f>
        <v>0</v>
      </c>
      <c r="I23" s="72">
        <f t="shared" si="20"/>
        <v>0</v>
      </c>
      <c r="J23" s="72">
        <f t="shared" si="21"/>
        <v>0</v>
      </c>
      <c r="K23" s="72"/>
      <c r="L23" s="72"/>
      <c r="M23" s="72"/>
      <c r="N23" s="73">
        <f t="shared" si="22"/>
        <v>0</v>
      </c>
    </row>
    <row r="24" spans="3:17" ht="14.45" x14ac:dyDescent="0.3">
      <c r="D24" s="84">
        <f t="shared" si="18"/>
        <v>0</v>
      </c>
      <c r="E24" s="72">
        <f>+SUMIF($A$5:$A$15,D24,($E$5:$E$15))</f>
        <v>0</v>
      </c>
      <c r="F24" s="72">
        <f>+SUMIF($A$5:$A$15,D24,($F$5:$F$15))</f>
        <v>0</v>
      </c>
      <c r="G24" s="72">
        <f t="shared" si="19"/>
        <v>0</v>
      </c>
      <c r="H24" s="72">
        <f>+SUMIF($A$5:$A$15,D24,($H$5:$H$15))</f>
        <v>0</v>
      </c>
      <c r="I24" s="72">
        <f t="shared" si="20"/>
        <v>0</v>
      </c>
      <c r="J24" s="72">
        <f t="shared" si="21"/>
        <v>0</v>
      </c>
      <c r="K24" s="72"/>
      <c r="L24" s="72"/>
      <c r="M24" s="72"/>
      <c r="N24" s="73">
        <f t="shared" si="22"/>
        <v>0</v>
      </c>
    </row>
    <row r="25" spans="3:17" ht="14.45" x14ac:dyDescent="0.3">
      <c r="D25" s="85" t="s">
        <v>34</v>
      </c>
      <c r="E25" s="169">
        <f>SUM(E19:E24)</f>
        <v>19822</v>
      </c>
      <c r="F25" s="170">
        <f t="shared" ref="F25:N25" si="23">SUM(F19:F24)</f>
        <v>1</v>
      </c>
      <c r="G25" s="171">
        <f t="shared" si="23"/>
        <v>19822</v>
      </c>
      <c r="H25" s="170">
        <f t="shared" si="23"/>
        <v>0.25</v>
      </c>
      <c r="I25" s="171">
        <f t="shared" si="23"/>
        <v>4955.5</v>
      </c>
      <c r="J25" s="171">
        <f t="shared" si="23"/>
        <v>0</v>
      </c>
      <c r="K25" s="171">
        <f t="shared" si="23"/>
        <v>4955.5</v>
      </c>
      <c r="L25" s="171">
        <f t="shared" si="23"/>
        <v>0</v>
      </c>
      <c r="M25" s="171">
        <f t="shared" si="23"/>
        <v>0</v>
      </c>
      <c r="N25" s="171">
        <f t="shared" si="23"/>
        <v>4955.5</v>
      </c>
    </row>
  </sheetData>
  <sheetProtection selectLockedCells="1"/>
  <autoFilter ref="A3:N16"/>
  <dataConsolidate/>
  <mergeCells count="4">
    <mergeCell ref="A1:N1"/>
    <mergeCell ref="A4:N4"/>
    <mergeCell ref="A8:N8"/>
    <mergeCell ref="A12:N12"/>
  </mergeCells>
  <dataValidations disablePrompts="1" count="1">
    <dataValidation type="list" allowBlank="1" showInputMessage="1" showErrorMessage="1" sqref="A13:A15 A9:A11 A5:A7">
      <formula1>$Q$6:$Q$13</formula1>
    </dataValidation>
  </dataValidations>
  <printOptions horizontalCentered="1"/>
  <pageMargins left="0.7" right="0.7" top="0.75" bottom="0.75" header="0.3" footer="0.3"/>
  <pageSetup scale="66" orientation="landscape" r:id="rId1"/>
  <headerFooter>
    <oddHeader>&amp;COMB Control #0584-0592 
&amp;"-,Bold"&amp;12 7 CFR Parts 210 and 220
Local School Wellness Policy Implementation</oddHeader>
  </headerFooter>
  <ignoredErrors>
    <ignoredError sqref="G19 F15:H15 G16:H16 F16 G7:H7 G11:H11 K11" formula="1"/>
    <ignoredError sqref="K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5"/>
  <sheetViews>
    <sheetView zoomScale="70" zoomScaleNormal="70" workbookViewId="0">
      <selection sqref="A1:N1"/>
    </sheetView>
  </sheetViews>
  <sheetFormatPr defaultRowHeight="15" outlineLevelCol="1" x14ac:dyDescent="0.25"/>
  <cols>
    <col min="1" max="1" width="11.28515625" customWidth="1"/>
    <col min="2" max="2" width="13.710937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customWidth="1"/>
    <col min="8" max="8" width="14.5703125" bestFit="1" customWidth="1"/>
    <col min="9" max="9" width="13.140625" customWidth="1"/>
    <col min="10" max="10" width="16.5703125" customWidth="1"/>
    <col min="11" max="11" width="12.85546875" hidden="1" customWidth="1" outlineLevel="1"/>
    <col min="12" max="12" width="13" hidden="1" customWidth="1" outlineLevel="1"/>
    <col min="13" max="13" width="11" hidden="1" customWidth="1" outlineLevel="1"/>
    <col min="14" max="14" width="13" customWidth="1" collapsed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182" t="s">
        <v>70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7" ht="24" customHeight="1" thickBot="1" x14ac:dyDescent="0.35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69.599999999999994" thickBot="1" x14ac:dyDescent="0.35">
      <c r="A3" s="25" t="s">
        <v>53</v>
      </c>
      <c r="B3" s="26" t="s">
        <v>0</v>
      </c>
      <c r="C3" s="26" t="s">
        <v>1</v>
      </c>
      <c r="D3" s="26" t="s">
        <v>2</v>
      </c>
      <c r="E3" s="26" t="s">
        <v>21</v>
      </c>
      <c r="F3" s="26" t="s">
        <v>27</v>
      </c>
      <c r="G3" s="26" t="s">
        <v>5</v>
      </c>
      <c r="H3" s="26" t="s">
        <v>24</v>
      </c>
      <c r="I3" s="26" t="s">
        <v>7</v>
      </c>
      <c r="J3" s="26" t="s">
        <v>44</v>
      </c>
      <c r="K3" s="26" t="s">
        <v>52</v>
      </c>
      <c r="L3" s="26" t="s">
        <v>54</v>
      </c>
      <c r="M3" s="26" t="s">
        <v>8</v>
      </c>
      <c r="N3" s="27" t="s">
        <v>9</v>
      </c>
      <c r="O3" s="17" t="s">
        <v>10</v>
      </c>
      <c r="P3" s="1"/>
      <c r="Q3" s="48" t="s">
        <v>26</v>
      </c>
    </row>
    <row r="4" spans="1:17" ht="18" x14ac:dyDescent="0.3">
      <c r="A4" s="185" t="s">
        <v>33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  <c r="O4" s="58"/>
      <c r="P4" s="1"/>
      <c r="Q4" s="48"/>
    </row>
    <row r="5" spans="1:17" ht="14.45" x14ac:dyDescent="0.3">
      <c r="A5" s="122"/>
      <c r="B5" s="102"/>
      <c r="C5" s="105"/>
      <c r="D5" s="102"/>
      <c r="E5" s="150"/>
      <c r="F5" s="150"/>
      <c r="G5" s="111">
        <f t="shared" ref="G5:G6" si="0">+E5*F5</f>
        <v>0</v>
      </c>
      <c r="H5" s="154"/>
      <c r="I5" s="109">
        <f t="shared" ref="I5" si="1">G5*H5</f>
        <v>0</v>
      </c>
      <c r="J5" s="103"/>
      <c r="K5" s="113"/>
      <c r="L5" s="114"/>
      <c r="M5" s="115"/>
      <c r="N5" s="155">
        <f t="shared" ref="N5:N10" si="2">+I5-J5</f>
        <v>0</v>
      </c>
      <c r="Q5" s="51" t="s">
        <v>56</v>
      </c>
    </row>
    <row r="6" spans="1:17" ht="14.45" x14ac:dyDescent="0.3">
      <c r="A6" s="122"/>
      <c r="B6" s="102"/>
      <c r="C6" s="105"/>
      <c r="D6" s="102"/>
      <c r="E6" s="150"/>
      <c r="F6" s="150"/>
      <c r="G6" s="111">
        <f t="shared" si="0"/>
        <v>0</v>
      </c>
      <c r="H6" s="154"/>
      <c r="I6" s="110">
        <f t="shared" ref="I6" si="3">+G6*H6</f>
        <v>0</v>
      </c>
      <c r="J6" s="103"/>
      <c r="K6" s="113"/>
      <c r="L6" s="116"/>
      <c r="M6" s="116"/>
      <c r="N6" s="155">
        <f t="shared" si="2"/>
        <v>0</v>
      </c>
      <c r="Q6" s="51"/>
    </row>
    <row r="7" spans="1:17" ht="15.6" x14ac:dyDescent="0.3">
      <c r="A7" s="120"/>
      <c r="B7" s="121"/>
      <c r="C7" s="119" t="s">
        <v>32</v>
      </c>
      <c r="D7" s="124"/>
      <c r="E7" s="151">
        <f>+MAX(E5:E6)</f>
        <v>0</v>
      </c>
      <c r="F7" s="152" t="str">
        <f>IF(E7=0,"",G7/E7)</f>
        <v/>
      </c>
      <c r="G7" s="151">
        <f>SUM(G5:G6)</f>
        <v>0</v>
      </c>
      <c r="H7" s="152" t="str">
        <f>IF(G7=0,"",I7/G7)</f>
        <v/>
      </c>
      <c r="I7" s="151">
        <f t="shared" ref="I7:N7" si="4">SUM(I5:I6)</f>
        <v>0</v>
      </c>
      <c r="J7" s="151">
        <f t="shared" si="4"/>
        <v>0</v>
      </c>
      <c r="K7" s="153">
        <f t="shared" si="4"/>
        <v>0</v>
      </c>
      <c r="L7" s="153">
        <f t="shared" si="4"/>
        <v>0</v>
      </c>
      <c r="M7" s="153">
        <f t="shared" si="4"/>
        <v>0</v>
      </c>
      <c r="N7" s="161">
        <f t="shared" si="4"/>
        <v>0</v>
      </c>
      <c r="Q7" s="49"/>
    </row>
    <row r="8" spans="1:17" ht="18.75" customHeight="1" x14ac:dyDescent="0.3">
      <c r="A8" s="185" t="s">
        <v>71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7"/>
      <c r="O8" s="58"/>
      <c r="P8" s="1"/>
      <c r="Q8" s="49"/>
    </row>
    <row r="9" spans="1:17" ht="43.15" x14ac:dyDescent="0.3">
      <c r="A9" s="23" t="s">
        <v>56</v>
      </c>
      <c r="B9" s="99" t="s">
        <v>57</v>
      </c>
      <c r="C9" s="98" t="s">
        <v>75</v>
      </c>
      <c r="D9" s="100"/>
      <c r="E9" s="101">
        <v>19822</v>
      </c>
      <c r="F9" s="117">
        <v>1</v>
      </c>
      <c r="G9" s="126">
        <f t="shared" ref="G9:G11" si="5">+E9*F9</f>
        <v>19822</v>
      </c>
      <c r="H9" s="162">
        <v>5</v>
      </c>
      <c r="I9" s="126">
        <f t="shared" ref="I9:I10" si="6">+G9*H9</f>
        <v>99110</v>
      </c>
      <c r="J9" s="101"/>
      <c r="K9" s="127"/>
      <c r="L9" s="127"/>
      <c r="M9" s="127"/>
      <c r="N9" s="130">
        <f t="shared" si="2"/>
        <v>99110</v>
      </c>
      <c r="Q9" s="49"/>
    </row>
    <row r="10" spans="1:17" ht="43.15" x14ac:dyDescent="0.3">
      <c r="A10" s="23" t="s">
        <v>56</v>
      </c>
      <c r="B10" s="98" t="s">
        <v>59</v>
      </c>
      <c r="C10" s="98" t="s">
        <v>67</v>
      </c>
      <c r="D10" s="102"/>
      <c r="E10" s="101">
        <v>19822</v>
      </c>
      <c r="F10" s="117">
        <v>1</v>
      </c>
      <c r="G10" s="126">
        <f>+E10*F10</f>
        <v>19822</v>
      </c>
      <c r="H10" s="162">
        <v>1</v>
      </c>
      <c r="I10" s="126">
        <f t="shared" si="6"/>
        <v>19822</v>
      </c>
      <c r="J10" s="133"/>
      <c r="K10" s="127"/>
      <c r="L10" s="127"/>
      <c r="M10" s="127"/>
      <c r="N10" s="130">
        <f t="shared" si="2"/>
        <v>19822</v>
      </c>
      <c r="Q10" s="49"/>
    </row>
    <row r="11" spans="1:17" ht="43.15" x14ac:dyDescent="0.3">
      <c r="A11" s="122" t="s">
        <v>56</v>
      </c>
      <c r="B11" s="105" t="s">
        <v>60</v>
      </c>
      <c r="C11" s="105" t="s">
        <v>68</v>
      </c>
      <c r="D11" s="102"/>
      <c r="E11" s="103">
        <v>6607</v>
      </c>
      <c r="F11" s="125">
        <v>1</v>
      </c>
      <c r="G11" s="126">
        <f t="shared" si="5"/>
        <v>6607</v>
      </c>
      <c r="H11" s="129">
        <v>5</v>
      </c>
      <c r="I11" s="126">
        <f>+G11*H11</f>
        <v>33035</v>
      </c>
      <c r="J11" s="101"/>
      <c r="K11" s="127"/>
      <c r="L11" s="127"/>
      <c r="M11" s="127"/>
      <c r="N11" s="130">
        <f>+I11-J11</f>
        <v>33035</v>
      </c>
      <c r="Q11" s="49"/>
    </row>
    <row r="12" spans="1:17" ht="15.6" x14ac:dyDescent="0.3">
      <c r="A12" s="120"/>
      <c r="B12" s="121"/>
      <c r="C12" s="119" t="s">
        <v>72</v>
      </c>
      <c r="D12" s="118"/>
      <c r="E12" s="128">
        <f>+MAX(E9:E11)</f>
        <v>19822</v>
      </c>
      <c r="F12" s="175">
        <f>IF(E12=0,"",G12/E12)</f>
        <v>2.3333165170013115</v>
      </c>
      <c r="G12" s="128">
        <f>SUM(G9:G11)</f>
        <v>46251</v>
      </c>
      <c r="H12" s="152">
        <f>IF(G12=0,"",I12/G12)</f>
        <v>3.2857019307690645</v>
      </c>
      <c r="I12" s="128">
        <f t="shared" ref="I12:N12" si="7">SUM(I9:I11)</f>
        <v>151967</v>
      </c>
      <c r="J12" s="128">
        <f t="shared" si="7"/>
        <v>0</v>
      </c>
      <c r="K12" s="131">
        <f t="shared" si="7"/>
        <v>0</v>
      </c>
      <c r="L12" s="131">
        <f t="shared" si="7"/>
        <v>0</v>
      </c>
      <c r="M12" s="131">
        <f t="shared" si="7"/>
        <v>0</v>
      </c>
      <c r="N12" s="148">
        <f t="shared" si="7"/>
        <v>151967</v>
      </c>
      <c r="Q12" s="49"/>
    </row>
    <row r="13" spans="1:17" ht="18" x14ac:dyDescent="0.3">
      <c r="A13" s="185" t="s">
        <v>51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7"/>
      <c r="O13" s="58"/>
      <c r="P13" s="1"/>
      <c r="Q13" s="49"/>
    </row>
    <row r="14" spans="1:17" ht="14.45" x14ac:dyDescent="0.3">
      <c r="A14" s="122"/>
      <c r="B14" s="104"/>
      <c r="C14" s="105"/>
      <c r="D14" s="102"/>
      <c r="E14" s="103"/>
      <c r="F14" s="132"/>
      <c r="G14" s="112"/>
      <c r="H14" s="129"/>
      <c r="I14" s="126"/>
      <c r="J14" s="133"/>
      <c r="K14" s="127"/>
      <c r="L14" s="127"/>
      <c r="M14" s="127"/>
      <c r="N14" s="130"/>
      <c r="Q14" s="49"/>
    </row>
    <row r="15" spans="1:17" ht="16.149999999999999" thickBot="1" x14ac:dyDescent="0.35">
      <c r="A15" s="120"/>
      <c r="B15" s="121"/>
      <c r="C15" s="119" t="s">
        <v>40</v>
      </c>
      <c r="D15" s="118"/>
      <c r="E15" s="75">
        <f>+MAX(E14:E14)</f>
        <v>0</v>
      </c>
      <c r="F15" s="175" t="str">
        <f>IF(E15=0,"",G15/E15)</f>
        <v/>
      </c>
      <c r="G15" s="75">
        <f t="shared" ref="G15:N15" si="8">SUM(G14:G14)</f>
        <v>0</v>
      </c>
      <c r="H15" s="152" t="str">
        <f>IF(G15=0,"",I15/G15)</f>
        <v/>
      </c>
      <c r="I15" s="75">
        <f t="shared" si="8"/>
        <v>0</v>
      </c>
      <c r="J15" s="75">
        <f t="shared" si="8"/>
        <v>0</v>
      </c>
      <c r="K15" s="75">
        <f t="shared" si="8"/>
        <v>0</v>
      </c>
      <c r="L15" s="75">
        <f t="shared" si="8"/>
        <v>0</v>
      </c>
      <c r="M15" s="75">
        <f t="shared" si="8"/>
        <v>0</v>
      </c>
      <c r="N15" s="123">
        <f t="shared" si="8"/>
        <v>0</v>
      </c>
      <c r="Q15" s="50"/>
    </row>
    <row r="16" spans="1:17" ht="25.5" customHeight="1" thickBot="1" x14ac:dyDescent="0.35">
      <c r="A16" s="135"/>
      <c r="B16" s="136"/>
      <c r="C16" s="137" t="s">
        <v>41</v>
      </c>
      <c r="D16" s="138"/>
      <c r="E16" s="139">
        <f>+E7+E12+E15</f>
        <v>19822</v>
      </c>
      <c r="F16" s="140">
        <f>IF(E16=0,"",G16/E16)</f>
        <v>2.3333165170013115</v>
      </c>
      <c r="G16" s="176">
        <f>+G7+G12+G15</f>
        <v>46251</v>
      </c>
      <c r="H16" s="140">
        <f>I16/G16</f>
        <v>3.2857019307690645</v>
      </c>
      <c r="I16" s="139">
        <f>+I7+I12+I15</f>
        <v>151967</v>
      </c>
      <c r="J16" s="139">
        <f>+J7+J12+J15</f>
        <v>0</v>
      </c>
      <c r="K16" s="139" t="e">
        <f>+K7+K12+#REF!</f>
        <v>#REF!</v>
      </c>
      <c r="L16" s="139" t="e">
        <f>+L7+L12+#REF!</f>
        <v>#REF!</v>
      </c>
      <c r="M16" s="139" t="e">
        <f>+M7+M12+#REF!</f>
        <v>#REF!</v>
      </c>
      <c r="N16" s="149">
        <f>+N7+N12+N15</f>
        <v>151967</v>
      </c>
      <c r="Q16" s="16"/>
    </row>
    <row r="17" spans="3:17" thickBot="1" x14ac:dyDescent="0.35">
      <c r="C17" s="16"/>
      <c r="Q17" s="16"/>
    </row>
    <row r="18" spans="3:17" ht="50.25" customHeight="1" x14ac:dyDescent="0.3">
      <c r="C18" s="16"/>
      <c r="D18" s="69" t="str">
        <f>+A3</f>
        <v>Program Rule</v>
      </c>
      <c r="E18" s="70" t="str">
        <f t="shared" ref="E18:N18" si="9">+E3</f>
        <v>Estimated # Respondents</v>
      </c>
      <c r="F18" s="70" t="str">
        <f t="shared" si="9"/>
        <v>Responses per Respondents</v>
      </c>
      <c r="G18" s="70" t="str">
        <f t="shared" si="9"/>
        <v>Total Annual Records</v>
      </c>
      <c r="H18" s="70" t="str">
        <f t="shared" si="9"/>
        <v>Estimated Avg. # of Hours Per Response</v>
      </c>
      <c r="I18" s="70" t="str">
        <f t="shared" si="9"/>
        <v xml:space="preserve">Estimated Total Hours            </v>
      </c>
      <c r="J18" s="70" t="str">
        <f t="shared" si="9"/>
        <v>Current OMB Approved Burden Hrs</v>
      </c>
      <c r="K18" s="70" t="str">
        <f t="shared" si="9"/>
        <v>Due to Authorizing Statute</v>
      </c>
      <c r="L18" s="70" t="str">
        <f t="shared" si="9"/>
        <v>Due to Program Change - Direct Certification Rule</v>
      </c>
      <c r="M18" s="70" t="str">
        <f t="shared" si="9"/>
        <v>Due to an Adjustment</v>
      </c>
      <c r="N18" s="71" t="str">
        <f t="shared" si="9"/>
        <v>Total Difference</v>
      </c>
      <c r="Q18" s="16"/>
    </row>
    <row r="19" spans="3:17" ht="14.45" x14ac:dyDescent="0.3">
      <c r="C19" s="16"/>
      <c r="D19" s="84" t="str">
        <f t="shared" ref="D19:D24" si="10">+Q5</f>
        <v>Local Wellness Policy</v>
      </c>
      <c r="E19" s="141">
        <f>+SUM($E$7+$E$12+$E$15)</f>
        <v>19822</v>
      </c>
      <c r="F19" s="143">
        <f t="shared" ref="F19:F24" si="11">IF(E19=0,"",G19/E19)</f>
        <v>2.3333165170013115</v>
      </c>
      <c r="G19" s="141">
        <f t="shared" ref="G19:G24" si="12">+SUMIF($A$5:$A$15,D19,($G$5:$G$15))</f>
        <v>46251</v>
      </c>
      <c r="H19" s="143">
        <f t="shared" ref="H19:H24" si="13">IF(G19=0,"",I19/G19)</f>
        <v>3.2857019307690645</v>
      </c>
      <c r="I19" s="141">
        <f t="shared" ref="I19:I24" si="14">+SUMIF($A$5:$A$15,D19,($I$5:$I$15))</f>
        <v>151967</v>
      </c>
      <c r="J19" s="144">
        <f t="shared" ref="J19:J24" si="15">+SUMIF($A$5:$A$15,D19,($J$5:$J$15))</f>
        <v>0</v>
      </c>
      <c r="K19" s="72">
        <f>+SUMIF($A$5:$A$15,$D$19,($K$5:$K$15))</f>
        <v>0</v>
      </c>
      <c r="L19" s="72">
        <f>+SUMIF($A$5:$A$15,$D$19,($L$5:$L$15))</f>
        <v>0</v>
      </c>
      <c r="M19" s="141">
        <f>+SUMIF($A$5:$A$15,$D$19,($M$5:$M$15))</f>
        <v>0</v>
      </c>
      <c r="N19" s="142">
        <f t="shared" ref="N19:N24" si="16">+SUMIF($A$5:$A$15,D19,($N$5:$N$15))</f>
        <v>151967</v>
      </c>
      <c r="Q19" s="16"/>
    </row>
    <row r="20" spans="3:17" ht="14.45" x14ac:dyDescent="0.3">
      <c r="C20" s="16"/>
      <c r="D20" s="84">
        <f t="shared" si="10"/>
        <v>0</v>
      </c>
      <c r="E20" s="72">
        <f>+SUMIF($A$5:$A$15,D20,($E$5:$E$15))</f>
        <v>0</v>
      </c>
      <c r="F20" s="143" t="str">
        <f t="shared" si="11"/>
        <v/>
      </c>
      <c r="G20" s="72">
        <f t="shared" si="12"/>
        <v>0</v>
      </c>
      <c r="H20" s="143" t="str">
        <f t="shared" si="13"/>
        <v/>
      </c>
      <c r="I20" s="72">
        <f t="shared" si="14"/>
        <v>0</v>
      </c>
      <c r="J20" s="72">
        <f t="shared" si="15"/>
        <v>0</v>
      </c>
      <c r="K20" s="72">
        <f>+SUMIF($A$5:$A$15,$D$20,($K$5:$K$15))</f>
        <v>0</v>
      </c>
      <c r="L20" s="72">
        <f>+SUMIF($A$5:$A$15,$D$20,($L$5:$L$15))</f>
        <v>0</v>
      </c>
      <c r="M20" s="141">
        <f>+SUMIF($A$5:$A$15,$D$20,($M$5:$M$15))</f>
        <v>0</v>
      </c>
      <c r="N20" s="73">
        <f t="shared" si="16"/>
        <v>0</v>
      </c>
      <c r="Q20" s="16"/>
    </row>
    <row r="21" spans="3:17" ht="14.45" x14ac:dyDescent="0.3">
      <c r="C21" s="16"/>
      <c r="D21" s="84">
        <f t="shared" si="10"/>
        <v>0</v>
      </c>
      <c r="E21" s="72">
        <f>+SUMIF($A$5:$A$15,D21,($E$5:$E$15))</f>
        <v>0</v>
      </c>
      <c r="F21" s="143" t="str">
        <f t="shared" si="11"/>
        <v/>
      </c>
      <c r="G21" s="72">
        <f t="shared" si="12"/>
        <v>0</v>
      </c>
      <c r="H21" s="143" t="str">
        <f t="shared" si="13"/>
        <v/>
      </c>
      <c r="I21" s="72">
        <f t="shared" si="14"/>
        <v>0</v>
      </c>
      <c r="J21" s="72">
        <f t="shared" si="15"/>
        <v>0</v>
      </c>
      <c r="K21" s="72"/>
      <c r="L21" s="72"/>
      <c r="M21" s="72"/>
      <c r="N21" s="73">
        <f t="shared" si="16"/>
        <v>0</v>
      </c>
      <c r="Q21" s="16"/>
    </row>
    <row r="22" spans="3:17" ht="14.45" x14ac:dyDescent="0.3">
      <c r="C22" s="16"/>
      <c r="D22" s="84">
        <f t="shared" si="10"/>
        <v>0</v>
      </c>
      <c r="E22" s="72">
        <f>+SUMIF($A$5:$A$15,D22,($E$5:$E$15))</f>
        <v>0</v>
      </c>
      <c r="F22" s="143" t="str">
        <f t="shared" si="11"/>
        <v/>
      </c>
      <c r="G22" s="72">
        <f t="shared" si="12"/>
        <v>0</v>
      </c>
      <c r="H22" s="143" t="str">
        <f t="shared" si="13"/>
        <v/>
      </c>
      <c r="I22" s="72">
        <f t="shared" si="14"/>
        <v>0</v>
      </c>
      <c r="J22" s="72">
        <f t="shared" si="15"/>
        <v>0</v>
      </c>
      <c r="K22" s="72"/>
      <c r="L22" s="72"/>
      <c r="M22" s="72"/>
      <c r="N22" s="73">
        <f t="shared" si="16"/>
        <v>0</v>
      </c>
      <c r="P22" s="74" t="s">
        <v>35</v>
      </c>
      <c r="Q22" s="16"/>
    </row>
    <row r="23" spans="3:17" ht="14.45" x14ac:dyDescent="0.3">
      <c r="D23" s="84">
        <f t="shared" si="10"/>
        <v>0</v>
      </c>
      <c r="E23" s="72">
        <f>+SUMIF($A$5:$A$15,D23,($E$5:$E$15))</f>
        <v>0</v>
      </c>
      <c r="F23" s="143" t="str">
        <f t="shared" si="11"/>
        <v/>
      </c>
      <c r="G23" s="72">
        <f t="shared" si="12"/>
        <v>0</v>
      </c>
      <c r="H23" s="143" t="str">
        <f t="shared" si="13"/>
        <v/>
      </c>
      <c r="I23" s="72">
        <f t="shared" si="14"/>
        <v>0</v>
      </c>
      <c r="J23" s="72">
        <f t="shared" si="15"/>
        <v>0</v>
      </c>
      <c r="K23" s="72"/>
      <c r="L23" s="72"/>
      <c r="M23" s="72"/>
      <c r="N23" s="73">
        <f t="shared" si="16"/>
        <v>0</v>
      </c>
    </row>
    <row r="24" spans="3:17" ht="14.45" x14ac:dyDescent="0.3">
      <c r="D24" s="84">
        <f t="shared" si="10"/>
        <v>0</v>
      </c>
      <c r="E24" s="72">
        <f>+SUMIF($A$5:$A$15,D24,($E$5:$E$15))</f>
        <v>0</v>
      </c>
      <c r="F24" s="143" t="str">
        <f t="shared" si="11"/>
        <v/>
      </c>
      <c r="G24" s="72">
        <f t="shared" si="12"/>
        <v>0</v>
      </c>
      <c r="H24" s="143" t="str">
        <f t="shared" si="13"/>
        <v/>
      </c>
      <c r="I24" s="72">
        <f t="shared" si="14"/>
        <v>0</v>
      </c>
      <c r="J24" s="72">
        <f t="shared" si="15"/>
        <v>0</v>
      </c>
      <c r="K24" s="72"/>
      <c r="L24" s="72"/>
      <c r="M24" s="72"/>
      <c r="N24" s="73">
        <f t="shared" si="16"/>
        <v>0</v>
      </c>
    </row>
    <row r="25" spans="3:17" ht="14.45" x14ac:dyDescent="0.3">
      <c r="D25" s="85" t="s">
        <v>34</v>
      </c>
      <c r="E25" s="147">
        <f t="shared" ref="E25:N25" si="17">SUM(E19:E24)</f>
        <v>19822</v>
      </c>
      <c r="F25" s="145">
        <f t="shared" si="17"/>
        <v>2.3333165170013115</v>
      </c>
      <c r="G25" s="146">
        <f t="shared" si="17"/>
        <v>46251</v>
      </c>
      <c r="H25" s="145">
        <f t="shared" si="17"/>
        <v>3.2857019307690645</v>
      </c>
      <c r="I25" s="146">
        <f t="shared" si="17"/>
        <v>151967</v>
      </c>
      <c r="J25" s="146">
        <f t="shared" si="17"/>
        <v>0</v>
      </c>
      <c r="K25" s="146">
        <f t="shared" si="17"/>
        <v>0</v>
      </c>
      <c r="L25" s="146">
        <f t="shared" si="17"/>
        <v>0</v>
      </c>
      <c r="M25" s="146">
        <f t="shared" si="17"/>
        <v>0</v>
      </c>
      <c r="N25" s="146">
        <f t="shared" si="17"/>
        <v>151967</v>
      </c>
    </row>
  </sheetData>
  <sheetProtection selectLockedCells="1"/>
  <autoFilter ref="A3:N16"/>
  <dataConsolidate/>
  <mergeCells count="4">
    <mergeCell ref="A1:N1"/>
    <mergeCell ref="A4:N4"/>
    <mergeCell ref="A8:N8"/>
    <mergeCell ref="A13:N13"/>
  </mergeCells>
  <dataValidations count="1">
    <dataValidation type="list" allowBlank="1" showInputMessage="1" showErrorMessage="1" sqref="A14:A15 A9:A12 A5:A7">
      <formula1>$Q$5:$Q$14</formula1>
    </dataValidation>
  </dataValidations>
  <printOptions horizontalCentered="1"/>
  <pageMargins left="0.7" right="0.7" top="0.75" bottom="0.75" header="0.3" footer="0.3"/>
  <pageSetup scale="66" orientation="landscape" r:id="rId1"/>
  <headerFooter>
    <oddHeader>&amp;C&amp;"-,Bold"&amp;12OMB Control #0584-0592 
&amp;16 7 CFR Parts 210 and 220
Local School Wellness Policy Implementation</oddHeader>
  </headerFooter>
  <ignoredErrors>
    <ignoredError sqref="G19:G21 G15:H15 G12:H12 G22:G23 G24 H1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/>
  </sheetViews>
  <sheetFormatPr defaultRowHeight="15" x14ac:dyDescent="0.25"/>
  <cols>
    <col min="1" max="1" width="1.28515625" customWidth="1"/>
    <col min="2" max="2" width="80.5703125" customWidth="1"/>
    <col min="3" max="3" width="11.5703125" customWidth="1"/>
  </cols>
  <sheetData>
    <row r="1" spans="2:5" thickBot="1" x14ac:dyDescent="0.35">
      <c r="C1" s="79"/>
    </row>
    <row r="2" spans="2:5" ht="16.149999999999999" thickBot="1" x14ac:dyDescent="0.35">
      <c r="B2" s="188" t="s">
        <v>50</v>
      </c>
      <c r="C2" s="189"/>
    </row>
    <row r="3" spans="2:5" ht="16.149999999999999" thickBot="1" x14ac:dyDescent="0.35">
      <c r="B3" s="82" t="s">
        <v>36</v>
      </c>
      <c r="C3" s="80">
        <f>+MAX(RecordKeeping!E16,'Public Disclosure'!E16)</f>
        <v>19822</v>
      </c>
    </row>
    <row r="4" spans="2:5" ht="16.149999999999999" thickBot="1" x14ac:dyDescent="0.35">
      <c r="B4" s="82" t="s">
        <v>37</v>
      </c>
      <c r="C4" s="83">
        <f>+C5/C3</f>
        <v>3.3333165170013115</v>
      </c>
    </row>
    <row r="5" spans="2:5" ht="16.149999999999999" thickBot="1" x14ac:dyDescent="0.35">
      <c r="B5" s="82" t="s">
        <v>38</v>
      </c>
      <c r="C5" s="80">
        <f>+RecordKeeping!G16+'Public Disclosure'!G16</f>
        <v>66073</v>
      </c>
    </row>
    <row r="6" spans="2:5" ht="16.149999999999999" thickBot="1" x14ac:dyDescent="0.35">
      <c r="B6" s="82" t="s">
        <v>39</v>
      </c>
      <c r="C6" s="81">
        <f>+C7/C5</f>
        <v>2.3749867570717238</v>
      </c>
    </row>
    <row r="7" spans="2:5" ht="16.149999999999999" thickBot="1" x14ac:dyDescent="0.35">
      <c r="B7" s="82" t="s">
        <v>63</v>
      </c>
      <c r="C7" s="80">
        <f>+RecordKeeping!I16+'Public Disclosure'!I16</f>
        <v>156922.5</v>
      </c>
    </row>
    <row r="8" spans="2:5" ht="16.149999999999999" thickBot="1" x14ac:dyDescent="0.35">
      <c r="B8" s="82" t="s">
        <v>64</v>
      </c>
      <c r="C8" s="80">
        <f>+RecordKeeping!J16+'Public Disclosure'!J16</f>
        <v>0</v>
      </c>
      <c r="E8" s="74" t="s">
        <v>45</v>
      </c>
    </row>
    <row r="9" spans="2:5" ht="16.149999999999999" thickBot="1" x14ac:dyDescent="0.35">
      <c r="B9" s="82" t="s">
        <v>65</v>
      </c>
      <c r="C9" s="80">
        <f>+RecordKeeping!N16+'Public Disclosure'!N16</f>
        <v>156922.5</v>
      </c>
    </row>
  </sheetData>
  <sheetProtection sheet="1" objects="1" scenarios="1"/>
  <mergeCells count="1">
    <mergeCell ref="B2:C2"/>
  </mergeCells>
  <pageMargins left="0.7" right="0.7" top="0.75" bottom="0.75" header="0.3" footer="0.3"/>
  <pageSetup orientation="landscape" r:id="rId1"/>
  <ignoredErrors>
    <ignoredError sqref="C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17"/>
  <sheetViews>
    <sheetView tabSelected="1" workbookViewId="0">
      <selection activeCell="C14" sqref="C14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x14ac:dyDescent="0.3">
      <c r="A1" s="190" t="s">
        <v>62</v>
      </c>
      <c r="B1" s="191"/>
      <c r="C1" s="191"/>
      <c r="D1" s="191"/>
      <c r="E1" s="191"/>
      <c r="F1" s="192"/>
    </row>
    <row r="2" spans="1:7" ht="13.5" customHeight="1" x14ac:dyDescent="0.3">
      <c r="A2" s="31"/>
      <c r="B2" s="32"/>
      <c r="C2" s="32"/>
      <c r="D2" s="32"/>
      <c r="E2" s="32"/>
      <c r="F2" s="33"/>
    </row>
    <row r="3" spans="1:7" ht="48" customHeight="1" x14ac:dyDescent="0.3">
      <c r="A3" s="44" t="s">
        <v>20</v>
      </c>
      <c r="B3" s="44" t="s">
        <v>21</v>
      </c>
      <c r="C3" s="44" t="s">
        <v>22</v>
      </c>
      <c r="D3" s="44" t="s">
        <v>23</v>
      </c>
      <c r="E3" s="44" t="s">
        <v>24</v>
      </c>
      <c r="F3" s="44" t="s">
        <v>25</v>
      </c>
    </row>
    <row r="4" spans="1:7" x14ac:dyDescent="0.3">
      <c r="A4" s="43" t="s">
        <v>12</v>
      </c>
      <c r="B4" s="42"/>
      <c r="C4" s="42"/>
      <c r="D4" s="42"/>
      <c r="E4" s="42"/>
      <c r="F4" s="42"/>
    </row>
    <row r="5" spans="1:7" ht="15.75" customHeight="1" x14ac:dyDescent="0.3">
      <c r="A5" s="34" t="s">
        <v>11</v>
      </c>
      <c r="B5" s="35">
        <f>+RecordKeeping!E7</f>
        <v>0</v>
      </c>
      <c r="C5" s="36" t="str">
        <f>+RecordKeeping!F7</f>
        <v/>
      </c>
      <c r="D5" s="35">
        <f>+RecordKeeping!G7</f>
        <v>0</v>
      </c>
      <c r="E5" s="35" t="str">
        <f>+RecordKeeping!H7</f>
        <v/>
      </c>
      <c r="F5" s="35">
        <f>+RecordKeeping!I7</f>
        <v>0</v>
      </c>
      <c r="G5" s="37"/>
    </row>
    <row r="6" spans="1:7" ht="19.5" customHeight="1" x14ac:dyDescent="0.3">
      <c r="A6" s="38" t="s">
        <v>28</v>
      </c>
      <c r="B6" s="36">
        <f>+RecordKeeping!E11</f>
        <v>19822</v>
      </c>
      <c r="C6" s="41">
        <f>+RecordKeeping!F11</f>
        <v>1</v>
      </c>
      <c r="D6" s="35">
        <f>+RecordKeeping!G11</f>
        <v>19822</v>
      </c>
      <c r="E6" s="180">
        <f>+RecordKeeping!H11</f>
        <v>0.25</v>
      </c>
      <c r="F6" s="35">
        <f>+RecordKeeping!I11</f>
        <v>4955.5</v>
      </c>
      <c r="G6" s="40"/>
    </row>
    <row r="7" spans="1:7" ht="19.5" customHeight="1" x14ac:dyDescent="0.3">
      <c r="A7" s="38" t="s">
        <v>29</v>
      </c>
      <c r="B7" s="6">
        <f>+RecordKeeping!E15</f>
        <v>0</v>
      </c>
      <c r="C7" s="39" t="str">
        <f>+RecordKeeping!F15</f>
        <v/>
      </c>
      <c r="D7" s="7">
        <f>+RecordKeeping!G15</f>
        <v>0</v>
      </c>
      <c r="E7" s="7" t="str">
        <f>+RecordKeeping!H15</f>
        <v/>
      </c>
      <c r="F7" s="7">
        <f>+RecordKeeping!I15</f>
        <v>0</v>
      </c>
      <c r="G7" s="40"/>
    </row>
    <row r="8" spans="1:7" ht="19.5" customHeight="1" x14ac:dyDescent="0.3">
      <c r="A8" s="47" t="s">
        <v>30</v>
      </c>
      <c r="B8" s="41">
        <f>+RecordKeeping!E16</f>
        <v>19822</v>
      </c>
      <c r="C8" s="41">
        <f>+RecordKeeping!F16</f>
        <v>1</v>
      </c>
      <c r="D8" s="41">
        <f>+RecordKeeping!G16</f>
        <v>19822</v>
      </c>
      <c r="E8" s="180">
        <f>+RecordKeeping!H16</f>
        <v>0.25</v>
      </c>
      <c r="F8" s="41">
        <f>+RecordKeeping!I16</f>
        <v>4955.5</v>
      </c>
      <c r="G8" s="40"/>
    </row>
    <row r="9" spans="1:7" x14ac:dyDescent="0.3">
      <c r="A9" s="46" t="s">
        <v>74</v>
      </c>
      <c r="B9" s="45"/>
      <c r="C9" s="45"/>
      <c r="D9" s="45"/>
      <c r="E9" s="45"/>
      <c r="F9" s="45"/>
    </row>
    <row r="10" spans="1:7" ht="19.5" customHeight="1" x14ac:dyDescent="0.3">
      <c r="A10" s="52" t="s">
        <v>11</v>
      </c>
      <c r="B10" s="53">
        <f>+'Public Disclosure'!E7</f>
        <v>0</v>
      </c>
      <c r="C10" s="53" t="str">
        <f>+'Public Disclosure'!F7</f>
        <v/>
      </c>
      <c r="D10" s="53">
        <f>+'Public Disclosure'!G7</f>
        <v>0</v>
      </c>
      <c r="E10" s="53" t="str">
        <f>+'Public Disclosure'!H7</f>
        <v/>
      </c>
      <c r="F10" s="53">
        <f>+'Public Disclosure'!I7</f>
        <v>0</v>
      </c>
      <c r="G10" s="40"/>
    </row>
    <row r="11" spans="1:7" ht="19.5" customHeight="1" x14ac:dyDescent="0.3">
      <c r="A11" s="54" t="s">
        <v>28</v>
      </c>
      <c r="B11" s="55">
        <f>+'Public Disclosure'!E12</f>
        <v>19822</v>
      </c>
      <c r="C11" s="177">
        <f>+'Public Disclosure'!F12</f>
        <v>2.3333165170013115</v>
      </c>
      <c r="D11" s="55">
        <f>+'Public Disclosure'!G12</f>
        <v>46251</v>
      </c>
      <c r="E11" s="177">
        <f>+'Public Disclosure'!H12</f>
        <v>3.2857019307690645</v>
      </c>
      <c r="F11" s="55">
        <f>+'Public Disclosure'!I12</f>
        <v>151967</v>
      </c>
      <c r="G11" s="40"/>
    </row>
    <row r="12" spans="1:7" ht="15.75" customHeight="1" x14ac:dyDescent="0.3">
      <c r="A12" s="56" t="s">
        <v>29</v>
      </c>
      <c r="B12" s="57">
        <f>+'Public Disclosure'!E15</f>
        <v>0</v>
      </c>
      <c r="C12" s="57" t="str">
        <f>+'Public Disclosure'!F15</f>
        <v/>
      </c>
      <c r="D12" s="57">
        <f>+'Public Disclosure'!G15</f>
        <v>0</v>
      </c>
      <c r="E12" s="57" t="str">
        <f>+'Public Disclosure'!H15</f>
        <v/>
      </c>
      <c r="F12" s="57">
        <f>+'Public Disclosure'!I15</f>
        <v>0</v>
      </c>
      <c r="G12" s="37"/>
    </row>
    <row r="13" spans="1:7" ht="19.5" customHeight="1" x14ac:dyDescent="0.3">
      <c r="A13" s="47" t="s">
        <v>73</v>
      </c>
      <c r="B13" s="36">
        <f>+'Public Disclosure'!E16</f>
        <v>19822</v>
      </c>
      <c r="C13" s="178">
        <f>+'Public Disclosure'!F16</f>
        <v>2.3333165170013115</v>
      </c>
      <c r="D13" s="36">
        <f>+'Public Disclosure'!G16</f>
        <v>46251</v>
      </c>
      <c r="E13" s="178">
        <f>+'Public Disclosure'!H16</f>
        <v>3.2857019307690645</v>
      </c>
      <c r="F13" s="36">
        <f>+'Public Disclosure'!I16</f>
        <v>151967</v>
      </c>
      <c r="G13" s="40"/>
    </row>
    <row r="14" spans="1:7" ht="39.6" x14ac:dyDescent="0.3">
      <c r="A14" s="181" t="s">
        <v>66</v>
      </c>
      <c r="B14" s="8">
        <v>19822</v>
      </c>
      <c r="C14" s="179">
        <f>IF(B14=0,"",D14/B14)</f>
        <v>3.3333165170013115</v>
      </c>
      <c r="D14" s="8">
        <f t="shared" ref="D14" si="0">+D8+D13</f>
        <v>66073</v>
      </c>
      <c r="E14" s="179">
        <f>IF(D14=0,"",F14/D14)</f>
        <v>2.3749867570717238</v>
      </c>
      <c r="F14" s="8">
        <f>+F8+F13</f>
        <v>156922.5</v>
      </c>
      <c r="G14" s="37"/>
    </row>
    <row r="16" spans="1:7" ht="14.45" x14ac:dyDescent="0.3">
      <c r="A16" s="5"/>
      <c r="B16" s="5"/>
      <c r="C16" s="9"/>
      <c r="D16" s="5"/>
      <c r="E16" s="5"/>
      <c r="F16" s="86"/>
      <c r="G16" s="5"/>
    </row>
    <row r="17" spans="4:4" ht="14.45" x14ac:dyDescent="0.3">
      <c r="D17" s="10"/>
    </row>
  </sheetData>
  <sheetProtection sheet="1" objects="1" scenarios="1"/>
  <mergeCells count="1">
    <mergeCell ref="A1:F1"/>
  </mergeCells>
  <printOptions horizontalCentered="1"/>
  <pageMargins left="0.7" right="0.7" top="0.75" bottom="0.75" header="0.3" footer="0.3"/>
  <pageSetup scale="84" orientation="portrait" r:id="rId1"/>
  <ignoredErrors>
    <ignoredError sqref="E14 C8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91" customFormat="1" ht="14.45" x14ac:dyDescent="0.3">
      <c r="A1" s="89" t="s">
        <v>46</v>
      </c>
      <c r="B1" s="90" t="s">
        <v>48</v>
      </c>
      <c r="C1" s="90" t="s">
        <v>47</v>
      </c>
    </row>
    <row r="2" spans="1:3" ht="14.45" x14ac:dyDescent="0.3">
      <c r="A2" s="92">
        <v>42206</v>
      </c>
      <c r="B2" s="87" t="s">
        <v>49</v>
      </c>
      <c r="C2" s="87" t="s">
        <v>55</v>
      </c>
    </row>
    <row r="3" spans="1:3" ht="14.45" x14ac:dyDescent="0.3">
      <c r="A3" s="92"/>
      <c r="B3" s="87"/>
      <c r="C3" s="87"/>
    </row>
    <row r="4" spans="1:3" ht="14.45" x14ac:dyDescent="0.3">
      <c r="A4" s="92"/>
      <c r="B4" s="87"/>
      <c r="C4" s="87"/>
    </row>
    <row r="5" spans="1:3" ht="14.45" x14ac:dyDescent="0.3">
      <c r="A5" s="92"/>
      <c r="B5" s="87"/>
      <c r="C5" s="87"/>
    </row>
    <row r="6" spans="1:3" ht="14.45" x14ac:dyDescent="0.3">
      <c r="A6" s="92"/>
      <c r="B6" s="87"/>
      <c r="C6" s="87"/>
    </row>
    <row r="7" spans="1:3" ht="14.45" x14ac:dyDescent="0.3">
      <c r="A7" s="92"/>
      <c r="B7" s="87"/>
      <c r="C7" s="87"/>
    </row>
    <row r="8" spans="1:3" ht="14.45" x14ac:dyDescent="0.3">
      <c r="A8" s="92"/>
      <c r="B8" s="87"/>
      <c r="C8" s="87"/>
    </row>
    <row r="9" spans="1:3" ht="14.45" x14ac:dyDescent="0.3">
      <c r="A9" s="92"/>
      <c r="B9" s="87"/>
      <c r="C9" s="87"/>
    </row>
    <row r="10" spans="1:3" ht="14.45" x14ac:dyDescent="0.3">
      <c r="A10" s="92"/>
      <c r="B10" s="87"/>
      <c r="C10" s="87"/>
    </row>
    <row r="11" spans="1:3" ht="14.45" x14ac:dyDescent="0.3">
      <c r="A11" s="92"/>
      <c r="B11" s="87"/>
      <c r="C11" s="87"/>
    </row>
    <row r="12" spans="1:3" ht="14.45" x14ac:dyDescent="0.3">
      <c r="A12" s="92"/>
      <c r="B12" s="87"/>
      <c r="C12" s="87"/>
    </row>
    <row r="13" spans="1:3" ht="14.45" x14ac:dyDescent="0.3">
      <c r="A13" s="92"/>
      <c r="B13" s="87"/>
      <c r="C13" s="87"/>
    </row>
    <row r="14" spans="1:3" ht="14.45" x14ac:dyDescent="0.3">
      <c r="A14" s="92"/>
      <c r="B14" s="87"/>
      <c r="C14" s="87"/>
    </row>
    <row r="15" spans="1:3" ht="14.45" x14ac:dyDescent="0.3">
      <c r="A15" s="92"/>
      <c r="B15" s="87"/>
      <c r="C15" s="87"/>
    </row>
    <row r="16" spans="1:3" ht="14.45" x14ac:dyDescent="0.3">
      <c r="A16" s="92"/>
      <c r="B16" s="87"/>
      <c r="C16" s="87"/>
    </row>
    <row r="17" spans="1:3" ht="14.45" x14ac:dyDescent="0.3">
      <c r="A17" s="92"/>
      <c r="B17" s="87"/>
      <c r="C17" s="87"/>
    </row>
    <row r="18" spans="1:3" ht="14.45" x14ac:dyDescent="0.3">
      <c r="A18" s="92"/>
      <c r="B18" s="87"/>
      <c r="C18" s="87"/>
    </row>
    <row r="19" spans="1:3" ht="14.45" x14ac:dyDescent="0.3">
      <c r="A19" s="92"/>
      <c r="B19" s="87"/>
      <c r="C19" s="87"/>
    </row>
    <row r="20" spans="1:3" ht="14.45" x14ac:dyDescent="0.3">
      <c r="A20" s="92"/>
      <c r="B20" s="87"/>
      <c r="C20" s="87"/>
    </row>
    <row r="21" spans="1:3" ht="14.45" x14ac:dyDescent="0.3">
      <c r="A21" s="92"/>
      <c r="B21" s="87"/>
      <c r="C21" s="87"/>
    </row>
    <row r="22" spans="1:3" ht="14.45" x14ac:dyDescent="0.3">
      <c r="A22" s="92"/>
      <c r="B22" s="87"/>
      <c r="C22" s="87"/>
    </row>
    <row r="23" spans="1:3" ht="14.45" x14ac:dyDescent="0.3">
      <c r="A23" s="92"/>
      <c r="B23" s="87"/>
      <c r="C23" s="87"/>
    </row>
    <row r="24" spans="1:3" ht="14.45" x14ac:dyDescent="0.3">
      <c r="A24" s="92"/>
      <c r="B24" s="87"/>
      <c r="C24" s="87"/>
    </row>
    <row r="25" spans="1:3" ht="14.45" x14ac:dyDescent="0.3">
      <c r="A25" s="92"/>
      <c r="B25" s="87"/>
      <c r="C25" s="87"/>
    </row>
    <row r="26" spans="1:3" ht="14.45" x14ac:dyDescent="0.3">
      <c r="A26" s="92"/>
      <c r="B26" s="87"/>
      <c r="C26" s="87"/>
    </row>
    <row r="27" spans="1:3" ht="14.45" x14ac:dyDescent="0.3">
      <c r="A27" s="92"/>
      <c r="B27" s="87"/>
      <c r="C27" s="87"/>
    </row>
    <row r="28" spans="1:3" ht="14.45" x14ac:dyDescent="0.3">
      <c r="A28" s="92"/>
      <c r="B28" s="87"/>
      <c r="C28" s="87"/>
    </row>
    <row r="29" spans="1:3" ht="14.45" x14ac:dyDescent="0.3">
      <c r="A29" s="92"/>
      <c r="B29" s="87"/>
      <c r="C29" s="87"/>
    </row>
    <row r="30" spans="1:3" ht="14.45" x14ac:dyDescent="0.3">
      <c r="A30" s="92"/>
      <c r="B30" s="87"/>
      <c r="C30" s="87"/>
    </row>
    <row r="31" spans="1:3" ht="14.45" x14ac:dyDescent="0.3">
      <c r="A31" s="92"/>
      <c r="B31" s="87"/>
      <c r="C31" s="87"/>
    </row>
    <row r="32" spans="1:3" ht="14.45" x14ac:dyDescent="0.3">
      <c r="A32" s="92"/>
      <c r="B32" s="87"/>
      <c r="C32" s="87"/>
    </row>
    <row r="33" spans="1:3" ht="14.45" x14ac:dyDescent="0.3">
      <c r="A33" s="92"/>
      <c r="B33" s="87"/>
      <c r="C33" s="87"/>
    </row>
    <row r="34" spans="1:3" ht="14.45" x14ac:dyDescent="0.3">
      <c r="A34" s="92"/>
      <c r="B34" s="87"/>
      <c r="C34" s="87"/>
    </row>
    <row r="35" spans="1:3" ht="14.45" x14ac:dyDescent="0.3">
      <c r="A35" s="92"/>
      <c r="B35" s="87"/>
      <c r="C35" s="87"/>
    </row>
    <row r="36" spans="1:3" ht="14.45" x14ac:dyDescent="0.3">
      <c r="A36" s="92"/>
      <c r="B36" s="87"/>
      <c r="C36" s="87"/>
    </row>
    <row r="37" spans="1:3" ht="14.45" x14ac:dyDescent="0.3">
      <c r="A37" s="92"/>
      <c r="B37" s="87"/>
      <c r="C37" s="87"/>
    </row>
    <row r="38" spans="1:3" ht="14.45" x14ac:dyDescent="0.3">
      <c r="A38" s="92"/>
      <c r="B38" s="87"/>
      <c r="C38" s="87"/>
    </row>
    <row r="39" spans="1:3" ht="14.45" x14ac:dyDescent="0.3">
      <c r="A39" s="92"/>
      <c r="B39" s="87"/>
      <c r="C39" s="87"/>
    </row>
    <row r="40" spans="1:3" ht="14.45" x14ac:dyDescent="0.3">
      <c r="A40" s="92"/>
      <c r="B40" s="87"/>
      <c r="C40" s="87"/>
    </row>
    <row r="41" spans="1:3" ht="14.45" x14ac:dyDescent="0.3">
      <c r="A41" s="92"/>
      <c r="B41" s="87"/>
      <c r="C41" s="87"/>
    </row>
    <row r="42" spans="1:3" ht="14.45" x14ac:dyDescent="0.3">
      <c r="A42" s="92"/>
      <c r="B42" s="87"/>
      <c r="C42" s="87"/>
    </row>
    <row r="43" spans="1:3" ht="14.45" x14ac:dyDescent="0.3">
      <c r="A43" s="92"/>
      <c r="B43" s="87"/>
      <c r="C43" s="87"/>
    </row>
    <row r="44" spans="1:3" ht="14.45" x14ac:dyDescent="0.3">
      <c r="A44" s="92"/>
      <c r="B44" s="87"/>
      <c r="C44" s="87"/>
    </row>
    <row r="45" spans="1:3" x14ac:dyDescent="0.25">
      <c r="A45" s="92"/>
      <c r="B45" s="87"/>
      <c r="C45" s="87"/>
    </row>
    <row r="46" spans="1:3" x14ac:dyDescent="0.25">
      <c r="A46" s="92"/>
      <c r="B46" s="87"/>
      <c r="C46" s="87"/>
    </row>
    <row r="47" spans="1:3" x14ac:dyDescent="0.25">
      <c r="A47" s="92"/>
      <c r="B47" s="87"/>
      <c r="C47" s="87"/>
    </row>
    <row r="48" spans="1:3" x14ac:dyDescent="0.25">
      <c r="A48" s="92"/>
      <c r="B48" s="87"/>
      <c r="C48" s="87"/>
    </row>
    <row r="49" spans="1:3" x14ac:dyDescent="0.25">
      <c r="A49" s="92"/>
      <c r="B49" s="87"/>
      <c r="C49" s="87"/>
    </row>
    <row r="50" spans="1:3" x14ac:dyDescent="0.25">
      <c r="A50" s="92"/>
      <c r="B50" s="87"/>
      <c r="C50" s="87"/>
    </row>
    <row r="51" spans="1:3" x14ac:dyDescent="0.25">
      <c r="A51" s="92"/>
      <c r="B51" s="87"/>
      <c r="C51" s="87"/>
    </row>
    <row r="52" spans="1:3" x14ac:dyDescent="0.25">
      <c r="A52" s="92"/>
      <c r="B52" s="87"/>
      <c r="C52" s="87"/>
    </row>
    <row r="53" spans="1:3" x14ac:dyDescent="0.25">
      <c r="A53" s="92"/>
      <c r="B53" s="87"/>
      <c r="C53" s="87"/>
    </row>
    <row r="54" spans="1:3" x14ac:dyDescent="0.25">
      <c r="A54" s="92"/>
      <c r="B54" s="87"/>
      <c r="C54" s="87"/>
    </row>
    <row r="55" spans="1:3" x14ac:dyDescent="0.25">
      <c r="A55" s="92"/>
      <c r="B55" s="87"/>
      <c r="C55" s="87"/>
    </row>
    <row r="56" spans="1:3" x14ac:dyDescent="0.25">
      <c r="A56" s="92"/>
      <c r="B56" s="87"/>
      <c r="C56" s="87"/>
    </row>
    <row r="57" spans="1:3" x14ac:dyDescent="0.25">
      <c r="A57" s="92"/>
      <c r="B57" s="87"/>
      <c r="C57" s="87"/>
    </row>
    <row r="58" spans="1:3" x14ac:dyDescent="0.25">
      <c r="A58" s="92"/>
      <c r="B58" s="87"/>
      <c r="C58" s="87"/>
    </row>
    <row r="59" spans="1:3" x14ac:dyDescent="0.25">
      <c r="A59" s="92"/>
      <c r="B59" s="87"/>
      <c r="C59" s="87"/>
    </row>
    <row r="60" spans="1:3" x14ac:dyDescent="0.25">
      <c r="A60" s="92"/>
      <c r="B60" s="87"/>
      <c r="C60" s="87"/>
    </row>
    <row r="61" spans="1:3" x14ac:dyDescent="0.25">
      <c r="A61" s="92"/>
      <c r="B61" s="87"/>
      <c r="C61" s="87"/>
    </row>
    <row r="62" spans="1:3" x14ac:dyDescent="0.25">
      <c r="A62" s="92"/>
      <c r="B62" s="87"/>
      <c r="C62" s="87"/>
    </row>
    <row r="63" spans="1:3" x14ac:dyDescent="0.25">
      <c r="A63" s="92"/>
      <c r="B63" s="87"/>
      <c r="C63" s="87"/>
    </row>
    <row r="64" spans="1:3" x14ac:dyDescent="0.25">
      <c r="A64" s="92"/>
      <c r="B64" s="87"/>
      <c r="C64" s="87"/>
    </row>
    <row r="65" spans="1:3" x14ac:dyDescent="0.25">
      <c r="A65" s="92"/>
      <c r="B65" s="87"/>
      <c r="C65" s="87"/>
    </row>
    <row r="66" spans="1:3" x14ac:dyDescent="0.25">
      <c r="A66" s="92"/>
      <c r="B66" s="87"/>
      <c r="C66" s="87"/>
    </row>
    <row r="67" spans="1:3" x14ac:dyDescent="0.25">
      <c r="A67" s="92"/>
      <c r="B67" s="87"/>
      <c r="C67" s="87"/>
    </row>
    <row r="68" spans="1:3" ht="15.75" thickBot="1" x14ac:dyDescent="0.3">
      <c r="A68" s="93"/>
      <c r="B68" s="88"/>
      <c r="C68" s="88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Public Disclosure</vt:lpstr>
      <vt:lpstr>60 day Summ</vt:lpstr>
      <vt:lpstr>Burden Summary</vt:lpstr>
      <vt:lpstr>Notes</vt:lpstr>
      <vt:lpstr>'60 day Summ'!Print_Area</vt:lpstr>
      <vt:lpstr>'Burden Summary'!Print_Area</vt:lpstr>
      <vt:lpstr>'Public Disclosure'!Print_Area</vt:lpstr>
      <vt:lpstr>RecordKeeping!Print_Area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Lynnette Thomas</cp:lastModifiedBy>
  <cp:lastPrinted>2011-11-03T15:14:15Z</cp:lastPrinted>
  <dcterms:created xsi:type="dcterms:W3CDTF">2011-04-25T16:43:00Z</dcterms:created>
  <dcterms:modified xsi:type="dcterms:W3CDTF">2016-03-28T20:01:26Z</dcterms:modified>
</cp:coreProperties>
</file>