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8800" windowHeight="12135"/>
  </bookViews>
  <sheets>
    <sheet name="Table 1" sheetId="1" r:id="rId1"/>
    <sheet name="Table 2" sheetId="2" r:id="rId2"/>
  </sheet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1" i="1" l="1"/>
  <c r="F14" i="2" l="1"/>
  <c r="H14" i="2" s="1"/>
  <c r="F8" i="2"/>
  <c r="H8" i="2" s="1"/>
  <c r="D18" i="2"/>
  <c r="F18" i="2" s="1"/>
  <c r="D16" i="2"/>
  <c r="F16" i="2" s="1"/>
  <c r="D15" i="2"/>
  <c r="F15" i="2" s="1"/>
  <c r="D14" i="2"/>
  <c r="D13" i="2"/>
  <c r="F13" i="2" s="1"/>
  <c r="D12" i="2"/>
  <c r="F12" i="2" s="1"/>
  <c r="D11" i="2"/>
  <c r="F11" i="2" s="1"/>
  <c r="D8" i="2"/>
  <c r="D7" i="2"/>
  <c r="F7" i="2" s="1"/>
  <c r="D36" i="1"/>
  <c r="F36" i="1" s="1"/>
  <c r="D28" i="1"/>
  <c r="F28" i="1" s="1"/>
  <c r="D27" i="1"/>
  <c r="F27" i="1" s="1"/>
  <c r="D24" i="1"/>
  <c r="F24" i="1" s="1"/>
  <c r="D23" i="1"/>
  <c r="F23" i="1" s="1"/>
  <c r="D22" i="1"/>
  <c r="F22" i="1" s="1"/>
  <c r="D21" i="1"/>
  <c r="F21" i="1" s="1"/>
  <c r="D14" i="1"/>
  <c r="F14" i="1" s="1"/>
  <c r="D13" i="1"/>
  <c r="F13" i="1" s="1"/>
  <c r="D12" i="1"/>
  <c r="F12" i="1" s="1"/>
  <c r="D9" i="1"/>
  <c r="F9" i="1" s="1"/>
  <c r="H13" i="1" l="1"/>
  <c r="I13" i="1"/>
  <c r="G13" i="1"/>
  <c r="H36" i="1"/>
  <c r="G36" i="1"/>
  <c r="I36" i="1" s="1"/>
  <c r="I38" i="1" s="1"/>
  <c r="I14" i="1"/>
  <c r="H14" i="1"/>
  <c r="G14" i="1"/>
  <c r="G24" i="1"/>
  <c r="I24" i="1" s="1"/>
  <c r="H24" i="1"/>
  <c r="H23" i="1"/>
  <c r="G23" i="1"/>
  <c r="I23" i="1" s="1"/>
  <c r="G12" i="1"/>
  <c r="G22" i="1"/>
  <c r="I22" i="1"/>
  <c r="G28" i="1"/>
  <c r="H11" i="2"/>
  <c r="G11" i="2"/>
  <c r="I11" i="2" s="1"/>
  <c r="H15" i="2"/>
  <c r="G15" i="2"/>
  <c r="I15" i="2"/>
  <c r="G12" i="2"/>
  <c r="I12" i="2"/>
  <c r="H12" i="2"/>
  <c r="G16" i="2"/>
  <c r="I16" i="2" s="1"/>
  <c r="H16" i="2"/>
  <c r="F19" i="2"/>
  <c r="H7" i="2"/>
  <c r="G7" i="2"/>
  <c r="I7" i="2" s="1"/>
  <c r="H13" i="2"/>
  <c r="I13" i="2" s="1"/>
  <c r="G13" i="2"/>
  <c r="H18" i="2"/>
  <c r="G18" i="2"/>
  <c r="I18" i="2" s="1"/>
  <c r="G8" i="2"/>
  <c r="I8" i="2" s="1"/>
  <c r="G14" i="2"/>
  <c r="I14" i="2" s="1"/>
  <c r="G9" i="1"/>
  <c r="I9" i="1" s="1"/>
  <c r="H9" i="1"/>
  <c r="G21" i="1"/>
  <c r="I21" i="1" s="1"/>
  <c r="H21" i="1"/>
  <c r="G27" i="1"/>
  <c r="I27" i="1" s="1"/>
  <c r="H27" i="1"/>
  <c r="H12" i="1"/>
  <c r="I12" i="1" s="1"/>
  <c r="H22" i="1"/>
  <c r="H28" i="1"/>
  <c r="I28" i="1" s="1"/>
  <c r="I29" i="1" l="1"/>
  <c r="I39" i="1" s="1"/>
  <c r="F38" i="1"/>
  <c r="F29" i="1"/>
  <c r="F39" i="1" s="1"/>
  <c r="I19" i="2"/>
</calcChain>
</file>

<file path=xl/comments1.xml><?xml version="1.0" encoding="utf-8"?>
<comments xmlns="http://schemas.openxmlformats.org/spreadsheetml/2006/main">
  <authors>
    <author>DWang</author>
  </authors>
  <commentList>
    <comment ref="E9" authorId="0" shapeId="0">
      <text>
        <r>
          <rPr>
            <b/>
            <sz val="9"/>
            <color indexed="81"/>
            <rFont val="Tahoma"/>
            <family val="2"/>
          </rPr>
          <t>DWang:</t>
        </r>
        <r>
          <rPr>
            <sz val="9"/>
            <color indexed="81"/>
            <rFont val="Tahoma"/>
            <family val="2"/>
          </rPr>
          <t xml:space="preserve">
Changed from 0 to 2</t>
        </r>
      </text>
    </comment>
    <comment ref="B16" authorId="0" shapeId="0">
      <text>
        <r>
          <rPr>
            <b/>
            <sz val="9"/>
            <color indexed="81"/>
            <rFont val="Tahoma"/>
            <family val="2"/>
          </rPr>
          <t>DWang:</t>
        </r>
        <r>
          <rPr>
            <sz val="9"/>
            <color indexed="81"/>
            <rFont val="Tahoma"/>
            <family val="2"/>
          </rPr>
          <t xml:space="preserve">
Changed from "3F" to "4E". There is no 3F. I assume they meant 4E.</t>
        </r>
      </text>
    </comment>
    <comment ref="A46" authorId="0" shapeId="0">
      <text>
        <r>
          <rPr>
            <b/>
            <sz val="9"/>
            <color indexed="81"/>
            <rFont val="Tahoma"/>
            <family val="2"/>
          </rPr>
          <t>DWang:</t>
        </r>
        <r>
          <rPr>
            <sz val="9"/>
            <color indexed="81"/>
            <rFont val="Tahoma"/>
            <family val="2"/>
          </rPr>
          <t xml:space="preserve">
changed from "We assume that there will be no new sources over the 3-year period of this ICR." (This comment used to be on cell A8, moved to cell A9)</t>
        </r>
      </text>
    </comment>
  </commentList>
</comments>
</file>

<file path=xl/comments2.xml><?xml version="1.0" encoding="utf-8"?>
<comments xmlns="http://schemas.openxmlformats.org/spreadsheetml/2006/main">
  <authors>
    <author>DWang</author>
  </authors>
  <commentList>
    <comment ref="A26" authorId="0" shapeId="0">
      <text>
        <r>
          <rPr>
            <b/>
            <sz val="9"/>
            <color indexed="81"/>
            <rFont val="Tahoma"/>
            <family val="2"/>
          </rPr>
          <t>DWang:</t>
        </r>
        <r>
          <rPr>
            <sz val="9"/>
            <color indexed="81"/>
            <rFont val="Tahoma"/>
            <family val="2"/>
          </rPr>
          <t xml:space="preserve">
Changed from "We have assumed that it will take each respondent 16 hours twice per year to complete the semiannual reports."</t>
        </r>
      </text>
    </comment>
  </commentList>
</comments>
</file>

<file path=xl/sharedStrings.xml><?xml version="1.0" encoding="utf-8"?>
<sst xmlns="http://schemas.openxmlformats.org/spreadsheetml/2006/main" count="117" uniqueCount="105">
  <si>
    <t>Table 1: Annual Respondent Burden and Cost – NSPS for Ammonium Sulfate Manufacturing Plants (40 CFR Part 60, Subpart
 PP) (Renewal)</t>
  </si>
  <si>
    <t>Burden Items</t>
  </si>
  <si>
    <t xml:space="preserve">(D)    </t>
  </si>
  <si>
    <r>
      <t xml:space="preserve">Number of Respondents per Year </t>
    </r>
    <r>
      <rPr>
        <b/>
        <vertAlign val="superscript"/>
        <sz val="10"/>
        <color theme="1"/>
        <rFont val="Times New Roman"/>
        <family val="1"/>
      </rPr>
      <t>a</t>
    </r>
  </si>
  <si>
    <t xml:space="preserve">(H) </t>
  </si>
  <si>
    <r>
      <t>Total Labor Costs per Year, $</t>
    </r>
    <r>
      <rPr>
        <b/>
        <vertAlign val="superscript"/>
        <sz val="10"/>
        <color theme="1"/>
        <rFont val="Times New Roman"/>
        <family val="1"/>
      </rPr>
      <t>b</t>
    </r>
  </si>
  <si>
    <t>1. Applications</t>
  </si>
  <si>
    <t>N/A</t>
  </si>
  <si>
    <t>2. Survey and Studies</t>
  </si>
  <si>
    <t>3. Reporting Requirements</t>
  </si>
  <si>
    <t xml:space="preserve">    B. Required Activities</t>
  </si>
  <si>
    <t xml:space="preserve">         Initial performance test </t>
  </si>
  <si>
    <r>
      <t xml:space="preserve">     Ref Method 9 tests </t>
    </r>
    <r>
      <rPr>
        <vertAlign val="superscript"/>
        <sz val="10"/>
        <color rgb="FF000000"/>
        <rFont val="Times New Roman"/>
        <family val="1"/>
      </rPr>
      <t>d</t>
    </r>
  </si>
  <si>
    <r>
      <t xml:space="preserve">     Ref Method 5</t>
    </r>
    <r>
      <rPr>
        <vertAlign val="superscript"/>
        <sz val="10"/>
        <color rgb="FF000000"/>
        <rFont val="Times New Roman"/>
        <family val="1"/>
      </rPr>
      <t xml:space="preserve"> d</t>
    </r>
  </si>
  <si>
    <r>
      <t xml:space="preserve">         Repeat performance test </t>
    </r>
    <r>
      <rPr>
        <vertAlign val="superscript"/>
        <sz val="10"/>
        <color rgb="FF000000"/>
        <rFont val="Times New Roman"/>
        <family val="1"/>
      </rPr>
      <t>e</t>
    </r>
  </si>
  <si>
    <r>
      <t xml:space="preserve">  </t>
    </r>
    <r>
      <rPr>
        <b/>
        <sz val="10"/>
        <color rgb="FF000000"/>
        <rFont val="Times New Roman"/>
        <family val="1"/>
      </rPr>
      <t>Existing sources</t>
    </r>
  </si>
  <si>
    <t xml:space="preserve">         Monitoring of operations and emissions</t>
  </si>
  <si>
    <t xml:space="preserve">    C. Create Information</t>
  </si>
  <si>
    <t xml:space="preserve">    D. Gather Existing Information</t>
  </si>
  <si>
    <t xml:space="preserve">    E. Write Report</t>
  </si>
  <si>
    <r>
      <t xml:space="preserve">  </t>
    </r>
    <r>
      <rPr>
        <b/>
        <sz val="10"/>
        <color rgb="FF000000"/>
        <rFont val="Times New Roman"/>
        <family val="1"/>
      </rPr>
      <t xml:space="preserve">New Sources </t>
    </r>
  </si>
  <si>
    <t>Notification of construction/ reconstruction</t>
  </si>
  <si>
    <t>Notification of actual startup</t>
  </si>
  <si>
    <t>Notification of initial performance test</t>
  </si>
  <si>
    <t>Notification of demonstration of CMS</t>
  </si>
  <si>
    <t>Report of initial performance test</t>
  </si>
  <si>
    <t>Existing Sources</t>
  </si>
  <si>
    <t xml:space="preserve"> </t>
  </si>
  <si>
    <t xml:space="preserve">Notification of operational change </t>
  </si>
  <si>
    <r>
      <t xml:space="preserve">Semiannual reports </t>
    </r>
    <r>
      <rPr>
        <vertAlign val="superscript"/>
        <sz val="10"/>
        <color rgb="FF000000"/>
        <rFont val="Times New Roman"/>
        <family val="1"/>
      </rPr>
      <t>f</t>
    </r>
  </si>
  <si>
    <t>4. Recordkeeping  Requirements</t>
  </si>
  <si>
    <t xml:space="preserve">     B. Plan activities</t>
  </si>
  <si>
    <t xml:space="preserve">     C. Implement activities</t>
  </si>
  <si>
    <t xml:space="preserve">     D.  Develop record system</t>
  </si>
  <si>
    <r>
      <t xml:space="preserve">     E. Time to Enter Information</t>
    </r>
    <r>
      <rPr>
        <u/>
        <sz val="10"/>
        <color rgb="FF000000"/>
        <rFont val="Times New Roman"/>
        <family val="1"/>
      </rPr>
      <t xml:space="preserve"> </t>
    </r>
  </si>
  <si>
    <r>
      <t xml:space="preserve">     Records of operating parameters </t>
    </r>
    <r>
      <rPr>
        <vertAlign val="superscript"/>
        <sz val="10"/>
        <color rgb="FF000000"/>
        <rFont val="Times New Roman"/>
        <family val="1"/>
      </rPr>
      <t>g</t>
    </r>
  </si>
  <si>
    <t xml:space="preserve">     F. Audits</t>
  </si>
  <si>
    <t xml:space="preserve">TOTAL ANNUAL BURDEN and COST (rounded) </t>
  </si>
  <si>
    <t>Assumptions:</t>
  </si>
  <si>
    <r>
      <t>a.</t>
    </r>
    <r>
      <rPr>
        <sz val="10"/>
        <color rgb="FF000000"/>
        <rFont val="Times New Roman"/>
        <family val="1"/>
      </rPr>
      <t xml:space="preserve">  We have assumed that there are approximately 2 respondents subject to the rule, with no new sources expected over the next three-years of this ICR.</t>
    </r>
  </si>
  <si>
    <r>
      <t>d.</t>
    </r>
    <r>
      <rPr>
        <sz val="10"/>
        <color rgb="FF000000"/>
        <rFont val="Times New Roman"/>
        <family val="1"/>
      </rPr>
      <t xml:space="preserve">  As specified in the general provisions each performance test shall consist of three separate runs using the applicable test method.  Sources are required to use Method 9 published in the 11</t>
    </r>
    <r>
      <rPr>
        <vertAlign val="superscript"/>
        <sz val="10"/>
        <color rgb="FF000000"/>
        <rFont val="Times New Roman"/>
        <family val="1"/>
      </rPr>
      <t>th</t>
    </r>
    <r>
      <rPr>
        <sz val="10"/>
        <color rgb="FF000000"/>
        <rFont val="Times New Roman"/>
        <family val="1"/>
      </rPr>
      <t xml:space="preserve"> edition of the Official Methods of analysis of the Association of Official analytical Chemists dates 1970.  Each run shall be conducted for the time and under the conditions specified in the applicable rule.  The particulate matter concentration and volumetric flow rate of the effluent gas shall be determined by Method 5 which requires a sampling time and a sample volume for each run of at least 60 minutes and 1.50 dscm (53 dscf).</t>
    </r>
  </si>
  <si>
    <r>
      <t>e.</t>
    </r>
    <r>
      <rPr>
        <sz val="10"/>
        <color rgb="FF000000"/>
        <rFont val="Times New Roman"/>
        <family val="1"/>
      </rPr>
      <t xml:space="preserve">  We assume that 20 percent of initial performance tests must be repeated due to failure.</t>
    </r>
  </si>
  <si>
    <r>
      <t>f.</t>
    </r>
    <r>
      <rPr>
        <sz val="10"/>
        <color rgb="FF000000"/>
        <rFont val="Times New Roman"/>
        <family val="1"/>
      </rPr>
      <t xml:space="preserve">  We have assumed that it will take each respondent 16 hours twice per year to complete the semiannual reports.</t>
    </r>
  </si>
  <si>
    <r>
      <t>g.</t>
    </r>
    <r>
      <rPr>
        <sz val="10"/>
        <color rgb="FF000000"/>
        <rFont val="Times New Roman"/>
        <family val="1"/>
      </rPr>
      <t xml:space="preserve">  Sources are required to maintain a daily record of operating parameters.  We assume records will be recorded 365 days per year.  </t>
    </r>
  </si>
  <si>
    <t>Table 2: Average Annual EPA Burden and Cost – NSPS for Ammonium Sulfate Manufacturing Plants (40 CFR Part 60, Subpart PP) (Renewal</t>
  </si>
  <si>
    <t xml:space="preserve">(A) </t>
  </si>
  <si>
    <t>EPA Hours per Occurrence</t>
  </si>
  <si>
    <t xml:space="preserve">(B) </t>
  </si>
  <si>
    <t>Occurrences per Plant per Year</t>
  </si>
  <si>
    <t xml:space="preserve">(C) </t>
  </si>
  <si>
    <t xml:space="preserve">(D) </t>
  </si>
  <si>
    <t xml:space="preserve">(E) </t>
  </si>
  <si>
    <t xml:space="preserve">(F) </t>
  </si>
  <si>
    <t xml:space="preserve">(G) </t>
  </si>
  <si>
    <r>
      <t>Cost per year, $</t>
    </r>
    <r>
      <rPr>
        <b/>
        <vertAlign val="superscript"/>
        <sz val="10"/>
        <color rgb="FF000000"/>
        <rFont val="Times New Roman"/>
        <family val="1"/>
      </rPr>
      <t>b</t>
    </r>
  </si>
  <si>
    <t>Required Activities</t>
  </si>
  <si>
    <t xml:space="preserve">New Plant </t>
  </si>
  <si>
    <r>
      <t xml:space="preserve">Initial performance tests </t>
    </r>
    <r>
      <rPr>
        <vertAlign val="superscript"/>
        <sz val="10"/>
        <color rgb="FF000000"/>
        <rFont val="Times New Roman"/>
        <family val="1"/>
      </rPr>
      <t>c</t>
    </r>
  </si>
  <si>
    <r>
      <t xml:space="preserve"> Repeat performance tests </t>
    </r>
    <r>
      <rPr>
        <vertAlign val="superscript"/>
        <sz val="10"/>
        <color rgb="FF000000"/>
        <rFont val="Times New Roman"/>
        <family val="1"/>
      </rPr>
      <t>d</t>
    </r>
  </si>
  <si>
    <t xml:space="preserve">Report Review </t>
  </si>
  <si>
    <t>New Plant</t>
  </si>
  <si>
    <t>Notification of construction</t>
  </si>
  <si>
    <t xml:space="preserve">Notification of initial startup </t>
  </si>
  <si>
    <t>Notification of initial test</t>
  </si>
  <si>
    <t>Review test results</t>
  </si>
  <si>
    <t xml:space="preserve">Notification of demonstration of CMS </t>
  </si>
  <si>
    <t xml:space="preserve">      Existing Plants</t>
  </si>
  <si>
    <r>
      <t xml:space="preserve">Semiannual reports </t>
    </r>
    <r>
      <rPr>
        <vertAlign val="superscript"/>
        <sz val="10"/>
        <color rgb="FF000000"/>
        <rFont val="Times New Roman"/>
        <family val="1"/>
      </rPr>
      <t>e</t>
    </r>
  </si>
  <si>
    <r>
      <t>d.</t>
    </r>
    <r>
      <rPr>
        <sz val="10"/>
        <color rgb="FF000000"/>
        <rFont val="Times New Roman"/>
        <family val="1"/>
      </rPr>
      <t xml:space="preserve">  We assume that 20 percent of initial performance test must be repeated due to failure.</t>
    </r>
  </si>
  <si>
    <t xml:space="preserve">(A)            </t>
  </si>
  <si>
    <t>Respondent Hours per Occurrence</t>
  </si>
  <si>
    <t xml:space="preserve">(B)        </t>
  </si>
  <si>
    <t>Number of Occurrences per Respondent per Year</t>
  </si>
  <si>
    <t xml:space="preserve">(C)           </t>
  </si>
  <si>
    <t>Hours per Respondent per Year        (A x B)</t>
  </si>
  <si>
    <t xml:space="preserve">(E)            </t>
  </si>
  <si>
    <t>Technical Hours per Year                (C x D)</t>
  </si>
  <si>
    <t xml:space="preserve">(F)            </t>
  </si>
  <si>
    <t xml:space="preserve">(G)            </t>
  </si>
  <si>
    <t>Clerical Hours per Year                 (Ex0.1)a</t>
  </si>
  <si>
    <t>EPA Hours per Plant per Year
(AxB)</t>
  </si>
  <si>
    <r>
      <t>Grand Total (Labor and Capital/O&amp;M Costs)(rounded)</t>
    </r>
    <r>
      <rPr>
        <b/>
        <vertAlign val="superscript"/>
        <sz val="10"/>
        <rFont val="Times New Roman"/>
        <family val="1"/>
      </rPr>
      <t>h</t>
    </r>
  </si>
  <si>
    <r>
      <t xml:space="preserve">h.  </t>
    </r>
    <r>
      <rPr>
        <sz val="10"/>
        <color theme="1"/>
        <rFont val="Times New Roman"/>
        <family val="1"/>
      </rPr>
      <t xml:space="preserve">Totals have been rounded to 3 significant figures.  Figures may not add exactly due to rounding. </t>
    </r>
  </si>
  <si>
    <r>
      <t>TOTAL ANNUAL BURDEN and COST (rounded)</t>
    </r>
    <r>
      <rPr>
        <b/>
        <vertAlign val="superscript"/>
        <sz val="10"/>
        <color rgb="FF000000"/>
        <rFont val="Times New Roman"/>
        <family val="1"/>
      </rPr>
      <t>f</t>
    </r>
  </si>
  <si>
    <r>
      <t xml:space="preserve">f.  </t>
    </r>
    <r>
      <rPr>
        <sz val="10"/>
        <color theme="1"/>
        <rFont val="Times New Roman"/>
        <family val="1"/>
      </rPr>
      <t xml:space="preserve">Totals have been rounded to 3 significant figures.  Figures may not add exactly due to rounding. </t>
    </r>
  </si>
  <si>
    <r>
      <t>b.</t>
    </r>
    <r>
      <rPr>
        <sz val="10"/>
        <color rgb="FF000000"/>
        <rFont val="Times New Roman"/>
        <family val="1"/>
      </rPr>
      <t xml:space="preserve">  </t>
    </r>
    <r>
      <rPr>
        <sz val="10"/>
        <color theme="1"/>
        <rFont val="Times New Roman"/>
        <family val="1"/>
      </rPr>
      <t>This ICR uses the following labor rates: Technical $103.97 ($49.51 + 110%); Managerial $129.93 ($61.87+ 110%); and Clerical $51.79 ($24.66 + 110%).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r>
  </si>
  <si>
    <r>
      <t>b.</t>
    </r>
    <r>
      <rPr>
        <sz val="10"/>
        <color rgb="FF000000"/>
        <rFont val="Times New Roman"/>
        <family val="1"/>
      </rPr>
      <t xml:space="preserve">  </t>
    </r>
    <r>
      <rPr>
        <sz val="10"/>
        <color theme="1"/>
        <rFont val="Times New Roman"/>
        <family val="1"/>
      </rPr>
      <t>This cost is based on the average hourly labor rate as follows: Technical $46.67 (GS-12, Step 1, $29.17 + 60%); Managerial $62.90 (GS-13, Step 5, $39.31 + 60%); and Clerical $25.25 (GS-6, Step 3, $15.78 + 60%).  This ICR assumes that Managerial hours are 5 percent of Technical hours, and Clerical hours are 10 percent of Technical hours.  These rates are from the OPM, 2014 General Schedule, which excludes locality rates of pay.  The rates have been increased by 60 percent to account for the benefit packages available to government employees.</t>
    </r>
  </si>
  <si>
    <t>Management Hours per Year
(E x 0.05)</t>
  </si>
  <si>
    <r>
      <t xml:space="preserve">  </t>
    </r>
    <r>
      <rPr>
        <b/>
        <sz val="10"/>
        <color rgb="FF000000"/>
        <rFont val="Times New Roman"/>
        <family val="1"/>
      </rPr>
      <t>New Sources</t>
    </r>
    <r>
      <rPr>
        <sz val="10"/>
        <color rgb="FF000000"/>
        <rFont val="Times New Roman"/>
        <family val="1"/>
      </rPr>
      <t xml:space="preserve"> </t>
    </r>
  </si>
  <si>
    <r>
      <t xml:space="preserve">    A. Read and understand rule requirements</t>
    </r>
    <r>
      <rPr>
        <vertAlign val="superscript"/>
        <sz val="10"/>
        <color rgb="FF000000"/>
        <rFont val="Times New Roman"/>
        <family val="1"/>
      </rPr>
      <t>c</t>
    </r>
  </si>
  <si>
    <t xml:space="preserve">     A. Read and understand rule requirements</t>
  </si>
  <si>
    <r>
      <t>c.</t>
    </r>
    <r>
      <rPr>
        <sz val="10"/>
        <color rgb="FF000000"/>
        <rFont val="Times New Roman"/>
        <family val="1"/>
      </rPr>
      <t xml:space="preserve">  We assumed that each respondent will spend one hour each year to read and understand the rule requirements.</t>
    </r>
  </si>
  <si>
    <t>Subtotal for Reporting Requirements</t>
  </si>
  <si>
    <t>Subtotal for Recordkeeping Requirements</t>
  </si>
  <si>
    <t>Technical EPA Hours per Year
(CxD)</t>
  </si>
  <si>
    <r>
      <t xml:space="preserve">Plants per Year </t>
    </r>
    <r>
      <rPr>
        <b/>
        <vertAlign val="superscript"/>
        <sz val="10"/>
        <color theme="1"/>
        <rFont val="Times New Roman"/>
        <family val="1"/>
      </rPr>
      <t>a</t>
    </r>
  </si>
  <si>
    <t>Managerial Hours per Year 
(Ex0.05)</t>
  </si>
  <si>
    <t>Clerical Hours per Year
 (Ex0.1)</t>
  </si>
  <si>
    <r>
      <rPr>
        <vertAlign val="superscript"/>
        <sz val="10"/>
        <color rgb="FF000000"/>
        <rFont val="Times New Roman"/>
        <family val="1"/>
      </rPr>
      <t>c.</t>
    </r>
    <r>
      <rPr>
        <sz val="10"/>
        <color rgb="FF000000"/>
        <rFont val="Times New Roman"/>
        <family val="1"/>
      </rPr>
      <t xml:space="preserve">  We assume that EPA personnel will attend initial performance tests.</t>
    </r>
  </si>
  <si>
    <r>
      <t>e.</t>
    </r>
    <r>
      <rPr>
        <sz val="10"/>
        <color rgb="FF000000"/>
        <rFont val="Times New Roman"/>
        <family val="1"/>
      </rPr>
      <t xml:space="preserve">  We have assumed that it will take 8 hours to review each semiannual report.</t>
    </r>
  </si>
  <si>
    <t>See 3B</t>
  </si>
  <si>
    <t>See 3A</t>
  </si>
  <si>
    <t> See 3E</t>
  </si>
  <si>
    <t xml:space="preserve"> See 4E</t>
  </si>
  <si>
    <t>Capital/O&amp;M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</si>
</sst>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7" x14ac:knownFonts="1">
    <font>
      <sz val="11"/>
      <color theme="1"/>
      <name val="Calibri"/>
      <family val="2"/>
      <scheme val="minor"/>
    </font>
    <font>
      <sz val="11"/>
      <color theme="0"/>
      <name val="Calibri"/>
      <family val="2"/>
      <scheme val="minor"/>
    </font>
    <font>
      <sz val="10"/>
      <color theme="1"/>
      <name val="Times New Roman"/>
      <family val="1"/>
    </font>
    <font>
      <b/>
      <sz val="10"/>
      <color rgb="FF000000"/>
      <name val="Times New Roman"/>
      <family val="1"/>
    </font>
    <font>
      <b/>
      <sz val="10"/>
      <color theme="1"/>
      <name val="Times New Roman"/>
      <family val="1"/>
    </font>
    <font>
      <b/>
      <vertAlign val="superscript"/>
      <sz val="10"/>
      <color theme="1"/>
      <name val="Times New Roman"/>
      <family val="1"/>
    </font>
    <font>
      <sz val="10"/>
      <color rgb="FF000000"/>
      <name val="Times New Roman"/>
      <family val="1"/>
    </font>
    <font>
      <vertAlign val="superscript"/>
      <sz val="10"/>
      <color rgb="FF000000"/>
      <name val="Times New Roman"/>
      <family val="1"/>
    </font>
    <font>
      <b/>
      <i/>
      <sz val="10"/>
      <color rgb="FF000000"/>
      <name val="Times New Roman"/>
      <family val="1"/>
    </font>
    <font>
      <u/>
      <sz val="10"/>
      <color rgb="FF000000"/>
      <name val="Times New Roman"/>
      <family val="1"/>
    </font>
    <font>
      <b/>
      <vertAlign val="superscript"/>
      <sz val="10"/>
      <color rgb="FF000000"/>
      <name val="Times New Roman"/>
      <family val="1"/>
    </font>
    <font>
      <b/>
      <sz val="10"/>
      <name val="Times New Roman"/>
      <family val="1"/>
    </font>
    <font>
      <b/>
      <vertAlign val="superscript"/>
      <sz val="10"/>
      <name val="Times New Roman"/>
      <family val="1"/>
    </font>
    <font>
      <sz val="10"/>
      <color theme="1"/>
      <name val="Calibri"/>
      <family val="2"/>
      <scheme val="minor"/>
    </font>
    <font>
      <vertAlign val="superscript"/>
      <sz val="10"/>
      <color theme="1"/>
      <name val="Times New Roman"/>
      <family val="1"/>
    </font>
    <font>
      <sz val="9"/>
      <color indexed="81"/>
      <name val="Tahoma"/>
      <family val="2"/>
    </font>
    <font>
      <b/>
      <sz val="9"/>
      <color indexed="81"/>
      <name val="Tahoma"/>
      <family val="2"/>
    </font>
  </fonts>
  <fills count="4">
    <fill>
      <patternFill patternType="none"/>
    </fill>
    <fill>
      <patternFill patternType="gray125"/>
    </fill>
    <fill>
      <patternFill patternType="solid">
        <fgColor rgb="FFD8D8D8"/>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applyAlignment="1"/>
    <xf numFmtId="0" fontId="2" fillId="0" borderId="0" xfId="0" applyFont="1" applyAlignment="1">
      <alignment wrapText="1"/>
    </xf>
    <xf numFmtId="0" fontId="2" fillId="0" borderId="0" xfId="0" applyFont="1" applyAlignment="1">
      <alignment vertical="center"/>
    </xf>
    <xf numFmtId="0" fontId="4" fillId="2" borderId="1" xfId="0" applyFont="1" applyFill="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0" fontId="2" fillId="0" borderId="1" xfId="0" applyFont="1" applyBorder="1"/>
    <xf numFmtId="0" fontId="6" fillId="0" borderId="1" xfId="0" applyFont="1" applyBorder="1" applyAlignment="1">
      <alignment horizontal="left" vertical="center" indent="1"/>
    </xf>
    <xf numFmtId="0" fontId="8" fillId="0" borderId="1" xfId="0" applyFont="1" applyBorder="1" applyAlignment="1">
      <alignment vertical="center"/>
    </xf>
    <xf numFmtId="0" fontId="3" fillId="0" borderId="1" xfId="0" applyFont="1" applyBorder="1" applyAlignment="1">
      <alignment vertical="center"/>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indent="1"/>
    </xf>
    <xf numFmtId="0" fontId="2" fillId="0" borderId="1" xfId="0" applyFont="1" applyBorder="1" applyAlignment="1"/>
    <xf numFmtId="8" fontId="6" fillId="0" borderId="1" xfId="0" applyNumberFormat="1" applyFont="1" applyBorder="1" applyAlignment="1">
      <alignment vertical="center"/>
    </xf>
    <xf numFmtId="6" fontId="3" fillId="0" borderId="1" xfId="0" applyNumberFormat="1" applyFont="1" applyBorder="1" applyAlignment="1">
      <alignment vertical="center"/>
    </xf>
    <xf numFmtId="0" fontId="6" fillId="0" borderId="0" xfId="0" applyFont="1" applyBorder="1" applyAlignment="1">
      <alignment vertical="center" wrapText="1"/>
    </xf>
    <xf numFmtId="0" fontId="1" fillId="0" borderId="0" xfId="0" applyFont="1"/>
    <xf numFmtId="0" fontId="2" fillId="0" borderId="1" xfId="0" applyFont="1" applyBorder="1" applyAlignment="1">
      <alignment vertical="center"/>
    </xf>
    <xf numFmtId="0" fontId="6" fillId="0" borderId="1" xfId="0" applyFont="1" applyBorder="1" applyAlignment="1">
      <alignment horizontal="left" vertical="center" indent="2"/>
    </xf>
    <xf numFmtId="8" fontId="6" fillId="0" borderId="1" xfId="0" applyNumberFormat="1" applyFont="1" applyBorder="1" applyAlignment="1">
      <alignment horizontal="center" vertical="center"/>
    </xf>
    <xf numFmtId="6" fontId="3" fillId="0" borderId="1" xfId="0" applyNumberFormat="1" applyFont="1" applyBorder="1" applyAlignment="1">
      <alignment horizontal="center" vertical="center"/>
    </xf>
    <xf numFmtId="6" fontId="4" fillId="0" borderId="1" xfId="0" applyNumberFormat="1" applyFont="1" applyBorder="1" applyAlignment="1">
      <alignment horizontal="right" vertical="center" wrapText="1" indent="1"/>
    </xf>
    <xf numFmtId="0" fontId="3" fillId="0" borderId="5" xfId="0" applyFont="1" applyBorder="1" applyAlignment="1">
      <alignment horizontal="center" vertical="center"/>
    </xf>
    <xf numFmtId="0" fontId="3" fillId="0" borderId="6" xfId="0" applyFont="1" applyBorder="1" applyAlignment="1">
      <alignment horizontal="center" vertical="center"/>
    </xf>
    <xf numFmtId="1" fontId="3" fillId="0" borderId="5" xfId="0" applyNumberFormat="1" applyFont="1" applyBorder="1" applyAlignment="1">
      <alignment horizontal="center" vertical="center"/>
    </xf>
    <xf numFmtId="0" fontId="6" fillId="3" borderId="1" xfId="0" applyFont="1" applyFill="1" applyBorder="1" applyAlignment="1">
      <alignment horizontal="center" vertical="center"/>
    </xf>
    <xf numFmtId="2" fontId="6" fillId="0" borderId="1" xfId="0" applyNumberFormat="1" applyFont="1" applyBorder="1" applyAlignment="1">
      <alignment horizontal="center" vertical="center"/>
    </xf>
    <xf numFmtId="0" fontId="3" fillId="0" borderId="5" xfId="0" applyFont="1" applyBorder="1" applyAlignment="1">
      <alignment vertical="center"/>
    </xf>
    <xf numFmtId="0" fontId="14" fillId="0" borderId="0" xfId="0" applyFont="1" applyAlignment="1">
      <alignment horizontal="left" vertical="center" wrapText="1"/>
    </xf>
    <xf numFmtId="0" fontId="13" fillId="0" borderId="0" xfId="0" applyFont="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7" fillId="3" borderId="0" xfId="0" applyFont="1" applyFill="1" applyAlignment="1">
      <alignment horizontal="left" vertical="center" wrapText="1"/>
    </xf>
    <xf numFmtId="0" fontId="0" fillId="3" borderId="0" xfId="0" applyFill="1" applyAlignment="1">
      <alignment horizontal="left" vertical="center" wrapText="1"/>
    </xf>
    <xf numFmtId="1" fontId="3" fillId="0" borderId="4" xfId="0" applyNumberFormat="1" applyFont="1" applyBorder="1" applyAlignment="1">
      <alignment horizontal="center" vertical="center"/>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0" borderId="0" xfId="0" applyFont="1" applyAlignment="1">
      <alignment horizontal="left" vertical="center" wrapText="1"/>
    </xf>
    <xf numFmtId="0" fontId="11" fillId="0" borderId="5" xfId="0" applyFont="1" applyBorder="1" applyAlignment="1">
      <alignment horizontal="left"/>
    </xf>
    <xf numFmtId="0" fontId="13" fillId="0" borderId="5" xfId="0" applyFont="1" applyBorder="1" applyAlignment="1">
      <alignment horizontal="left"/>
    </xf>
    <xf numFmtId="0" fontId="13" fillId="0" borderId="6" xfId="0" applyFont="1" applyBorder="1" applyAlignment="1">
      <alignment horizontal="left"/>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7" fillId="0" borderId="0" xfId="0" applyFont="1" applyFill="1" applyAlignment="1">
      <alignment horizontal="left" vertical="center"/>
    </xf>
    <xf numFmtId="0" fontId="0" fillId="0" borderId="0" xfId="0" applyFill="1" applyAlignment="1">
      <alignment horizontal="left" vertical="center"/>
    </xf>
    <xf numFmtId="0" fontId="3" fillId="2" borderId="1" xfId="0" applyFont="1" applyFill="1" applyBorder="1" applyAlignment="1">
      <alignment horizontal="center" vertical="center" wrapText="1"/>
    </xf>
    <xf numFmtId="1" fontId="3" fillId="0" borderId="1" xfId="0" applyNumberFormat="1"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2"/>
  <sheetViews>
    <sheetView tabSelected="1" workbookViewId="0">
      <selection activeCell="B16" sqref="B16"/>
    </sheetView>
  </sheetViews>
  <sheetFormatPr defaultRowHeight="15" x14ac:dyDescent="0.25"/>
  <cols>
    <col min="1" max="1" width="42.5703125" customWidth="1"/>
    <col min="2" max="9" width="12.28515625" customWidth="1"/>
  </cols>
  <sheetData>
    <row r="1" spans="1:9" x14ac:dyDescent="0.25">
      <c r="A1" s="1" t="s">
        <v>0</v>
      </c>
    </row>
    <row r="2" spans="1:9" x14ac:dyDescent="0.25">
      <c r="F2" s="18">
        <v>103.97</v>
      </c>
      <c r="G2" s="18">
        <v>129.93</v>
      </c>
      <c r="H2" s="18">
        <v>51.79</v>
      </c>
    </row>
    <row r="3" spans="1:9" x14ac:dyDescent="0.25">
      <c r="A3" s="39" t="s">
        <v>1</v>
      </c>
      <c r="B3" s="4" t="s">
        <v>69</v>
      </c>
      <c r="C3" s="4" t="s">
        <v>71</v>
      </c>
      <c r="D3" s="4" t="s">
        <v>73</v>
      </c>
      <c r="E3" s="4" t="s">
        <v>2</v>
      </c>
      <c r="F3" s="4" t="s">
        <v>75</v>
      </c>
      <c r="G3" s="4" t="s">
        <v>77</v>
      </c>
      <c r="H3" s="4" t="s">
        <v>78</v>
      </c>
      <c r="I3" s="4" t="s">
        <v>4</v>
      </c>
    </row>
    <row r="4" spans="1:9" ht="63.75" x14ac:dyDescent="0.25">
      <c r="A4" s="40"/>
      <c r="B4" s="4" t="s">
        <v>70</v>
      </c>
      <c r="C4" s="4" t="s">
        <v>72</v>
      </c>
      <c r="D4" s="4" t="s">
        <v>74</v>
      </c>
      <c r="E4" s="4" t="s">
        <v>3</v>
      </c>
      <c r="F4" s="4" t="s">
        <v>76</v>
      </c>
      <c r="G4" s="4" t="s">
        <v>87</v>
      </c>
      <c r="H4" s="4" t="s">
        <v>79</v>
      </c>
      <c r="I4" s="4" t="s">
        <v>5</v>
      </c>
    </row>
    <row r="5" spans="1:9" x14ac:dyDescent="0.25">
      <c r="A5" s="5" t="s">
        <v>6</v>
      </c>
      <c r="B5" s="6" t="s">
        <v>7</v>
      </c>
      <c r="C5" s="7"/>
      <c r="D5" s="7"/>
      <c r="E5" s="7"/>
      <c r="F5" s="7"/>
      <c r="G5" s="7"/>
      <c r="H5" s="7"/>
      <c r="I5" s="14"/>
    </row>
    <row r="6" spans="1:9" x14ac:dyDescent="0.25">
      <c r="A6" s="5" t="s">
        <v>8</v>
      </c>
      <c r="B6" s="6" t="s">
        <v>7</v>
      </c>
      <c r="C6" s="7"/>
      <c r="D6" s="7"/>
      <c r="E6" s="7"/>
      <c r="F6" s="7"/>
      <c r="G6" s="7"/>
      <c r="H6" s="7"/>
      <c r="I6" s="14"/>
    </row>
    <row r="7" spans="1:9" x14ac:dyDescent="0.25">
      <c r="A7" s="5" t="s">
        <v>9</v>
      </c>
      <c r="B7" s="7"/>
      <c r="C7" s="7"/>
      <c r="D7" s="7"/>
      <c r="E7" s="7"/>
      <c r="F7" s="7"/>
      <c r="G7" s="7"/>
      <c r="H7" s="7"/>
      <c r="I7" s="14"/>
    </row>
    <row r="8" spans="1:9" x14ac:dyDescent="0.25">
      <c r="A8" s="5" t="s">
        <v>88</v>
      </c>
      <c r="B8" s="5"/>
      <c r="C8" s="5"/>
      <c r="D8" s="6"/>
      <c r="E8" s="5"/>
      <c r="F8" s="8"/>
      <c r="G8" s="8"/>
      <c r="H8" s="8"/>
      <c r="I8" s="5"/>
    </row>
    <row r="9" spans="1:9" ht="15.75" x14ac:dyDescent="0.25">
      <c r="A9" s="5" t="s">
        <v>89</v>
      </c>
      <c r="B9" s="6">
        <v>1</v>
      </c>
      <c r="C9" s="6">
        <v>1</v>
      </c>
      <c r="D9" s="6">
        <f>B9*C9</f>
        <v>1</v>
      </c>
      <c r="E9" s="27">
        <v>2</v>
      </c>
      <c r="F9" s="6">
        <f>D9*E9</f>
        <v>2</v>
      </c>
      <c r="G9" s="6">
        <f>F9*0.05</f>
        <v>0.1</v>
      </c>
      <c r="H9" s="6">
        <f>F9*0.1</f>
        <v>0.2</v>
      </c>
      <c r="I9" s="15">
        <f>F9*$F$2+G9*$G$2+H9*$H$2</f>
        <v>231.291</v>
      </c>
    </row>
    <row r="10" spans="1:9" x14ac:dyDescent="0.25">
      <c r="A10" s="5" t="s">
        <v>10</v>
      </c>
      <c r="B10" s="6"/>
      <c r="C10" s="5"/>
      <c r="D10" s="6"/>
      <c r="E10" s="6"/>
      <c r="F10" s="6"/>
      <c r="G10" s="5"/>
      <c r="H10" s="5"/>
      <c r="I10" s="5"/>
    </row>
    <row r="11" spans="1:9" x14ac:dyDescent="0.25">
      <c r="A11" s="5" t="s">
        <v>11</v>
      </c>
      <c r="B11" s="6"/>
      <c r="C11" s="5"/>
      <c r="D11" s="6"/>
      <c r="E11" s="6"/>
      <c r="F11" s="6"/>
      <c r="G11" s="5"/>
      <c r="H11" s="5"/>
      <c r="I11" s="5"/>
    </row>
    <row r="12" spans="1:9" ht="15.75" x14ac:dyDescent="0.25">
      <c r="A12" s="8" t="s">
        <v>12</v>
      </c>
      <c r="B12" s="6">
        <v>29.7</v>
      </c>
      <c r="C12" s="6">
        <v>4</v>
      </c>
      <c r="D12" s="6">
        <f t="shared" ref="D12:D14" si="0">B12*C12</f>
        <v>118.8</v>
      </c>
      <c r="E12" s="6">
        <v>0</v>
      </c>
      <c r="F12" s="6">
        <f t="shared" ref="F12:F14" si="1">D12*E12</f>
        <v>0</v>
      </c>
      <c r="G12" s="6">
        <f t="shared" ref="G12:G14" si="2">F12*0.05</f>
        <v>0</v>
      </c>
      <c r="H12" s="6">
        <f t="shared" ref="H12:H14" si="3">F12*0.1</f>
        <v>0</v>
      </c>
      <c r="I12" s="15">
        <f t="shared" ref="I12:I14" si="4">F12*$F$2+G12*$G$2+H12*$H$2</f>
        <v>0</v>
      </c>
    </row>
    <row r="13" spans="1:9" ht="15.75" x14ac:dyDescent="0.25">
      <c r="A13" s="8" t="s">
        <v>13</v>
      </c>
      <c r="B13" s="6">
        <v>4</v>
      </c>
      <c r="C13" s="6">
        <v>1</v>
      </c>
      <c r="D13" s="6">
        <f t="shared" si="0"/>
        <v>4</v>
      </c>
      <c r="E13" s="6">
        <v>0</v>
      </c>
      <c r="F13" s="6">
        <f t="shared" si="1"/>
        <v>0</v>
      </c>
      <c r="G13" s="6">
        <f t="shared" si="2"/>
        <v>0</v>
      </c>
      <c r="H13" s="6">
        <f t="shared" si="3"/>
        <v>0</v>
      </c>
      <c r="I13" s="15">
        <f t="shared" si="4"/>
        <v>0</v>
      </c>
    </row>
    <row r="14" spans="1:9" ht="15.75" x14ac:dyDescent="0.25">
      <c r="A14" s="5" t="s">
        <v>14</v>
      </c>
      <c r="B14" s="6">
        <v>4</v>
      </c>
      <c r="C14" s="6">
        <v>0.2</v>
      </c>
      <c r="D14" s="6">
        <f t="shared" si="0"/>
        <v>0.8</v>
      </c>
      <c r="E14" s="6">
        <v>0</v>
      </c>
      <c r="F14" s="6">
        <f t="shared" si="1"/>
        <v>0</v>
      </c>
      <c r="G14" s="6">
        <f t="shared" si="2"/>
        <v>0</v>
      </c>
      <c r="H14" s="6">
        <f t="shared" si="3"/>
        <v>0</v>
      </c>
      <c r="I14" s="15">
        <f t="shared" si="4"/>
        <v>0</v>
      </c>
    </row>
    <row r="15" spans="1:9" x14ac:dyDescent="0.25">
      <c r="A15" s="5" t="s">
        <v>15</v>
      </c>
      <c r="B15" s="5"/>
      <c r="C15" s="5"/>
      <c r="D15" s="6"/>
      <c r="E15" s="5"/>
      <c r="F15" s="6"/>
      <c r="G15" s="5"/>
      <c r="H15" s="5"/>
      <c r="I15" s="5"/>
    </row>
    <row r="16" spans="1:9" x14ac:dyDescent="0.25">
      <c r="A16" s="5" t="s">
        <v>16</v>
      </c>
      <c r="B16" s="27" t="s">
        <v>103</v>
      </c>
      <c r="C16" s="5"/>
      <c r="D16" s="7"/>
      <c r="E16" s="7"/>
      <c r="F16" s="7"/>
      <c r="G16" s="7"/>
      <c r="H16" s="7"/>
      <c r="I16" s="14"/>
    </row>
    <row r="17" spans="1:9" x14ac:dyDescent="0.25">
      <c r="A17" s="5" t="s">
        <v>17</v>
      </c>
      <c r="B17" s="6" t="s">
        <v>100</v>
      </c>
      <c r="C17" s="5"/>
      <c r="D17" s="6"/>
      <c r="E17" s="5"/>
      <c r="F17" s="6"/>
      <c r="G17" s="5"/>
      <c r="H17" s="5"/>
      <c r="I17" s="5"/>
    </row>
    <row r="18" spans="1:9" x14ac:dyDescent="0.25">
      <c r="A18" s="5" t="s">
        <v>18</v>
      </c>
      <c r="B18" s="6" t="s">
        <v>102</v>
      </c>
      <c r="C18" s="5"/>
      <c r="D18" s="6"/>
      <c r="E18" s="5"/>
      <c r="F18" s="6"/>
      <c r="G18" s="5"/>
      <c r="H18" s="5"/>
      <c r="I18" s="5"/>
    </row>
    <row r="19" spans="1:9" x14ac:dyDescent="0.25">
      <c r="A19" s="5" t="s">
        <v>19</v>
      </c>
      <c r="B19" s="5"/>
      <c r="C19" s="5"/>
      <c r="D19" s="6"/>
      <c r="E19" s="5"/>
      <c r="F19" s="6"/>
      <c r="G19" s="5"/>
      <c r="H19" s="5"/>
      <c r="I19" s="5"/>
    </row>
    <row r="20" spans="1:9" x14ac:dyDescent="0.25">
      <c r="A20" s="5" t="s">
        <v>20</v>
      </c>
      <c r="B20" s="5"/>
      <c r="C20" s="5"/>
      <c r="D20" s="6"/>
      <c r="E20" s="5"/>
      <c r="F20" s="6"/>
      <c r="G20" s="5"/>
      <c r="H20" s="5"/>
      <c r="I20" s="5"/>
    </row>
    <row r="21" spans="1:9" x14ac:dyDescent="0.25">
      <c r="A21" s="8" t="s">
        <v>21</v>
      </c>
      <c r="B21" s="6">
        <v>2</v>
      </c>
      <c r="C21" s="6">
        <v>1</v>
      </c>
      <c r="D21" s="6">
        <f t="shared" ref="D21:D24" si="5">B21*C21</f>
        <v>2</v>
      </c>
      <c r="E21" s="6">
        <v>0</v>
      </c>
      <c r="F21" s="6">
        <f t="shared" ref="F21:F24" si="6">D21*E21</f>
        <v>0</v>
      </c>
      <c r="G21" s="6">
        <f t="shared" ref="G21:G24" si="7">F21*0.05</f>
        <v>0</v>
      </c>
      <c r="H21" s="6">
        <f t="shared" ref="H21:H24" si="8">F21*0.1</f>
        <v>0</v>
      </c>
      <c r="I21" s="15">
        <f t="shared" ref="I21:I24" si="9">F21*$F$2+G21*$G$2+H21*$H$2</f>
        <v>0</v>
      </c>
    </row>
    <row r="22" spans="1:9" x14ac:dyDescent="0.25">
      <c r="A22" s="8" t="s">
        <v>22</v>
      </c>
      <c r="B22" s="6">
        <v>2</v>
      </c>
      <c r="C22" s="6">
        <v>1</v>
      </c>
      <c r="D22" s="6">
        <f t="shared" si="5"/>
        <v>2</v>
      </c>
      <c r="E22" s="6">
        <v>0</v>
      </c>
      <c r="F22" s="6">
        <f t="shared" si="6"/>
        <v>0</v>
      </c>
      <c r="G22" s="6">
        <f t="shared" si="7"/>
        <v>0</v>
      </c>
      <c r="H22" s="6">
        <f t="shared" si="8"/>
        <v>0</v>
      </c>
      <c r="I22" s="15">
        <f t="shared" si="9"/>
        <v>0</v>
      </c>
    </row>
    <row r="23" spans="1:9" x14ac:dyDescent="0.25">
      <c r="A23" s="8" t="s">
        <v>23</v>
      </c>
      <c r="B23" s="6">
        <v>2</v>
      </c>
      <c r="C23" s="6">
        <v>1</v>
      </c>
      <c r="D23" s="6">
        <f t="shared" si="5"/>
        <v>2</v>
      </c>
      <c r="E23" s="6">
        <v>0</v>
      </c>
      <c r="F23" s="6">
        <f t="shared" si="6"/>
        <v>0</v>
      </c>
      <c r="G23" s="6">
        <f t="shared" si="7"/>
        <v>0</v>
      </c>
      <c r="H23" s="6">
        <f t="shared" si="8"/>
        <v>0</v>
      </c>
      <c r="I23" s="15">
        <f t="shared" si="9"/>
        <v>0</v>
      </c>
    </row>
    <row r="24" spans="1:9" x14ac:dyDescent="0.25">
      <c r="A24" s="8" t="s">
        <v>24</v>
      </c>
      <c r="B24" s="6">
        <v>2</v>
      </c>
      <c r="C24" s="6">
        <v>1</v>
      </c>
      <c r="D24" s="6">
        <f t="shared" si="5"/>
        <v>2</v>
      </c>
      <c r="E24" s="6">
        <v>0</v>
      </c>
      <c r="F24" s="6">
        <f t="shared" si="6"/>
        <v>0</v>
      </c>
      <c r="G24" s="6">
        <f t="shared" si="7"/>
        <v>0</v>
      </c>
      <c r="H24" s="6">
        <f t="shared" si="8"/>
        <v>0</v>
      </c>
      <c r="I24" s="15">
        <f t="shared" si="9"/>
        <v>0</v>
      </c>
    </row>
    <row r="25" spans="1:9" x14ac:dyDescent="0.25">
      <c r="A25" s="8" t="s">
        <v>25</v>
      </c>
      <c r="B25" s="6" t="s">
        <v>100</v>
      </c>
      <c r="C25" s="5"/>
      <c r="D25" s="6"/>
      <c r="E25" s="5"/>
      <c r="F25" s="6"/>
      <c r="G25" s="8"/>
      <c r="H25" s="8"/>
      <c r="I25" s="5"/>
    </row>
    <row r="26" spans="1:9" x14ac:dyDescent="0.25">
      <c r="A26" s="5" t="s">
        <v>26</v>
      </c>
      <c r="B26" s="5"/>
      <c r="C26" s="5" t="s">
        <v>27</v>
      </c>
      <c r="D26" s="6"/>
      <c r="E26" s="5"/>
      <c r="F26" s="6"/>
      <c r="G26" s="5"/>
      <c r="H26" s="5"/>
      <c r="I26" s="5"/>
    </row>
    <row r="27" spans="1:9" x14ac:dyDescent="0.25">
      <c r="A27" s="8" t="s">
        <v>28</v>
      </c>
      <c r="B27" s="6">
        <v>2</v>
      </c>
      <c r="C27" s="6">
        <v>1</v>
      </c>
      <c r="D27" s="6">
        <f t="shared" ref="D27:D28" si="10">B27*C27</f>
        <v>2</v>
      </c>
      <c r="E27" s="6">
        <v>0</v>
      </c>
      <c r="F27" s="6">
        <f t="shared" ref="F27:F28" si="11">D27*E27</f>
        <v>0</v>
      </c>
      <c r="G27" s="6">
        <f t="shared" ref="G27:G28" si="12">F27*0.05</f>
        <v>0</v>
      </c>
      <c r="H27" s="6">
        <f t="shared" ref="H27:H28" si="13">F27*0.1</f>
        <v>0</v>
      </c>
      <c r="I27" s="15">
        <f>F27*$F$2+G27*$G$2+H27*$H$2</f>
        <v>0</v>
      </c>
    </row>
    <row r="28" spans="1:9" ht="15.75" x14ac:dyDescent="0.25">
      <c r="A28" s="8" t="s">
        <v>29</v>
      </c>
      <c r="B28" s="6">
        <v>16</v>
      </c>
      <c r="C28" s="6">
        <v>2</v>
      </c>
      <c r="D28" s="6">
        <f t="shared" si="10"/>
        <v>32</v>
      </c>
      <c r="E28" s="6">
        <v>2</v>
      </c>
      <c r="F28" s="6">
        <f t="shared" si="11"/>
        <v>64</v>
      </c>
      <c r="G28" s="6">
        <f t="shared" si="12"/>
        <v>3.2</v>
      </c>
      <c r="H28" s="6">
        <f t="shared" si="13"/>
        <v>6.4</v>
      </c>
      <c r="I28" s="15">
        <f>F28*$F$2+G28*$G$2+H28*$H$2</f>
        <v>7401.3119999999999</v>
      </c>
    </row>
    <row r="29" spans="1:9" x14ac:dyDescent="0.25">
      <c r="A29" s="9" t="s">
        <v>92</v>
      </c>
      <c r="B29" s="10"/>
      <c r="C29" s="9"/>
      <c r="D29" s="11"/>
      <c r="E29" s="12"/>
      <c r="F29" s="36">
        <f>SUM(F9:H28)</f>
        <v>75.900000000000006</v>
      </c>
      <c r="G29" s="37"/>
      <c r="H29" s="38"/>
      <c r="I29" s="16">
        <f>SUM(I9:I28)</f>
        <v>7632.6030000000001</v>
      </c>
    </row>
    <row r="30" spans="1:9" x14ac:dyDescent="0.25">
      <c r="A30" s="5" t="s">
        <v>30</v>
      </c>
      <c r="B30" s="5"/>
      <c r="C30" s="5"/>
      <c r="D30" s="5"/>
      <c r="E30" s="5"/>
      <c r="F30" s="5"/>
      <c r="G30" s="5"/>
      <c r="H30" s="5"/>
      <c r="I30" s="5"/>
    </row>
    <row r="31" spans="1:9" x14ac:dyDescent="0.25">
      <c r="A31" s="5" t="s">
        <v>90</v>
      </c>
      <c r="B31" s="6" t="s">
        <v>101</v>
      </c>
      <c r="C31" s="5"/>
      <c r="D31" s="6"/>
      <c r="E31" s="5"/>
      <c r="F31" s="6"/>
      <c r="G31" s="5"/>
      <c r="H31" s="5"/>
      <c r="I31" s="5"/>
    </row>
    <row r="32" spans="1:9" x14ac:dyDescent="0.25">
      <c r="A32" s="5" t="s">
        <v>31</v>
      </c>
      <c r="B32" s="6" t="s">
        <v>100</v>
      </c>
      <c r="C32" s="5"/>
      <c r="D32" s="6"/>
      <c r="E32" s="5"/>
      <c r="F32" s="6"/>
      <c r="G32" s="5"/>
      <c r="H32" s="5"/>
      <c r="I32" s="5"/>
    </row>
    <row r="33" spans="1:9" x14ac:dyDescent="0.25">
      <c r="A33" s="5" t="s">
        <v>32</v>
      </c>
      <c r="B33" s="6" t="s">
        <v>100</v>
      </c>
      <c r="C33" s="5"/>
      <c r="D33" s="6"/>
      <c r="E33" s="5"/>
      <c r="F33" s="6"/>
      <c r="G33" s="5"/>
      <c r="H33" s="5"/>
      <c r="I33" s="5"/>
    </row>
    <row r="34" spans="1:9" x14ac:dyDescent="0.25">
      <c r="A34" s="5" t="s">
        <v>33</v>
      </c>
      <c r="B34" s="6" t="s">
        <v>7</v>
      </c>
      <c r="C34" s="7"/>
      <c r="D34" s="7"/>
      <c r="E34" s="7"/>
      <c r="F34" s="7"/>
      <c r="G34" s="7"/>
      <c r="H34" s="7"/>
      <c r="I34" s="14"/>
    </row>
    <row r="35" spans="1:9" x14ac:dyDescent="0.25">
      <c r="A35" s="5" t="s">
        <v>34</v>
      </c>
      <c r="B35" s="5"/>
      <c r="C35" s="6" t="s">
        <v>27</v>
      </c>
      <c r="D35" s="6"/>
      <c r="E35" s="5"/>
      <c r="F35" s="6"/>
      <c r="G35" s="5"/>
      <c r="H35" s="5"/>
      <c r="I35" s="5"/>
    </row>
    <row r="36" spans="1:9" ht="15.75" x14ac:dyDescent="0.25">
      <c r="A36" s="5" t="s">
        <v>35</v>
      </c>
      <c r="B36" s="6">
        <v>0.25</v>
      </c>
      <c r="C36" s="6">
        <v>365</v>
      </c>
      <c r="D36" s="6">
        <f>B36*C36</f>
        <v>91.25</v>
      </c>
      <c r="E36" s="6">
        <v>2</v>
      </c>
      <c r="F36" s="6">
        <f>D36*E36</f>
        <v>182.5</v>
      </c>
      <c r="G36" s="28">
        <f>F36*0.05</f>
        <v>9.125</v>
      </c>
      <c r="H36" s="6">
        <f>F36*0.1</f>
        <v>18.25</v>
      </c>
      <c r="I36" s="15">
        <f>F36*$F$2+G36*$G$2+H36*$H$2</f>
        <v>21105.303750000003</v>
      </c>
    </row>
    <row r="37" spans="1:9" x14ac:dyDescent="0.25">
      <c r="A37" s="5" t="s">
        <v>36</v>
      </c>
      <c r="B37" s="6" t="s">
        <v>7</v>
      </c>
      <c r="C37" s="7"/>
      <c r="D37" s="7"/>
      <c r="E37" s="7"/>
      <c r="F37" s="7"/>
      <c r="G37" s="7"/>
      <c r="H37" s="7"/>
      <c r="I37" s="14"/>
    </row>
    <row r="38" spans="1:9" x14ac:dyDescent="0.25">
      <c r="A38" s="9" t="s">
        <v>93</v>
      </c>
      <c r="B38" s="13"/>
      <c r="C38" s="9"/>
      <c r="D38" s="11"/>
      <c r="E38" s="10"/>
      <c r="F38" s="36">
        <f>SUM(F36:H36)</f>
        <v>209.875</v>
      </c>
      <c r="G38" s="37"/>
      <c r="H38" s="38"/>
      <c r="I38" s="16">
        <f>SUM(I36)</f>
        <v>21105.303750000003</v>
      </c>
    </row>
    <row r="39" spans="1:9" x14ac:dyDescent="0.25">
      <c r="A39" s="10" t="s">
        <v>37</v>
      </c>
      <c r="B39" s="10"/>
      <c r="C39" s="10"/>
      <c r="D39" s="12"/>
      <c r="E39" s="10"/>
      <c r="F39" s="36">
        <f>SUM(F38,F29)</f>
        <v>285.77499999999998</v>
      </c>
      <c r="G39" s="45"/>
      <c r="H39" s="46"/>
      <c r="I39" s="16">
        <f>ROUND(SUM(I38,I29),-2)</f>
        <v>28700</v>
      </c>
    </row>
    <row r="40" spans="1:9" x14ac:dyDescent="0.25">
      <c r="A40" s="29" t="s">
        <v>104</v>
      </c>
      <c r="B40" s="29"/>
      <c r="C40" s="29"/>
      <c r="D40" s="24"/>
      <c r="E40" s="29"/>
      <c r="F40" s="26"/>
      <c r="G40" s="24"/>
      <c r="H40" s="25"/>
      <c r="I40" s="16">
        <v>0</v>
      </c>
    </row>
    <row r="41" spans="1:9" ht="16.5" x14ac:dyDescent="0.25">
      <c r="A41" s="42" t="s">
        <v>81</v>
      </c>
      <c r="B41" s="43"/>
      <c r="C41" s="43"/>
      <c r="D41" s="43"/>
      <c r="E41" s="43"/>
      <c r="F41" s="43"/>
      <c r="G41" s="43"/>
      <c r="H41" s="44"/>
      <c r="I41" s="23">
        <f>SUM(I39:I40)</f>
        <v>28700</v>
      </c>
    </row>
    <row r="42" spans="1:9" ht="15" customHeight="1" x14ac:dyDescent="0.25">
      <c r="A42" s="17"/>
      <c r="B42" s="17"/>
      <c r="C42" s="17"/>
      <c r="D42" s="17"/>
      <c r="E42" s="17"/>
      <c r="F42" s="17"/>
      <c r="G42" s="17"/>
      <c r="H42" s="17"/>
      <c r="I42" s="17"/>
    </row>
    <row r="43" spans="1:9" ht="15" customHeight="1" x14ac:dyDescent="0.25">
      <c r="A43" s="41" t="s">
        <v>38</v>
      </c>
      <c r="B43" s="33"/>
      <c r="C43" s="33"/>
      <c r="D43" s="33"/>
      <c r="E43" s="33"/>
      <c r="F43" s="33"/>
      <c r="G43" s="33"/>
      <c r="H43" s="33"/>
      <c r="I43" s="33"/>
    </row>
    <row r="44" spans="1:9" ht="28.5" customHeight="1" x14ac:dyDescent="0.25">
      <c r="A44" s="32" t="s">
        <v>39</v>
      </c>
      <c r="B44" s="32"/>
      <c r="C44" s="32"/>
      <c r="D44" s="32"/>
      <c r="E44" s="32"/>
      <c r="F44" s="32"/>
      <c r="G44" s="32"/>
      <c r="H44" s="32"/>
      <c r="I44" s="32"/>
    </row>
    <row r="45" spans="1:9" ht="79.5" customHeight="1" x14ac:dyDescent="0.25">
      <c r="A45" s="32" t="s">
        <v>85</v>
      </c>
      <c r="B45" s="33"/>
      <c r="C45" s="33"/>
      <c r="D45" s="33"/>
      <c r="E45" s="33"/>
      <c r="F45" s="33"/>
      <c r="G45" s="33"/>
      <c r="H45" s="33"/>
      <c r="I45" s="33"/>
    </row>
    <row r="46" spans="1:9" ht="15.75" customHeight="1" x14ac:dyDescent="0.25">
      <c r="A46" s="34" t="s">
        <v>91</v>
      </c>
      <c r="B46" s="35"/>
      <c r="C46" s="35"/>
      <c r="D46" s="35"/>
      <c r="E46" s="35"/>
      <c r="F46" s="35"/>
      <c r="G46" s="35"/>
      <c r="H46" s="35"/>
      <c r="I46" s="35"/>
    </row>
    <row r="47" spans="1:9" ht="82.5" customHeight="1" x14ac:dyDescent="0.25">
      <c r="A47" s="32" t="s">
        <v>40</v>
      </c>
      <c r="B47" s="33"/>
      <c r="C47" s="33"/>
      <c r="D47" s="33"/>
      <c r="E47" s="33"/>
      <c r="F47" s="33"/>
      <c r="G47" s="33"/>
      <c r="H47" s="33"/>
      <c r="I47" s="33"/>
    </row>
    <row r="48" spans="1:9" ht="15.75" customHeight="1" x14ac:dyDescent="0.25">
      <c r="A48" s="32" t="s">
        <v>41</v>
      </c>
      <c r="B48" s="33"/>
      <c r="C48" s="33"/>
      <c r="D48" s="33"/>
      <c r="E48" s="33"/>
      <c r="F48" s="33"/>
      <c r="G48" s="33"/>
      <c r="H48" s="33"/>
      <c r="I48" s="33"/>
    </row>
    <row r="49" spans="1:9" ht="28.5" customHeight="1" x14ac:dyDescent="0.25">
      <c r="A49" s="32" t="s">
        <v>42</v>
      </c>
      <c r="B49" s="33"/>
      <c r="C49" s="33"/>
      <c r="D49" s="33"/>
      <c r="E49" s="33"/>
      <c r="F49" s="33"/>
      <c r="G49" s="33"/>
      <c r="H49" s="33"/>
      <c r="I49" s="33"/>
    </row>
    <row r="50" spans="1:9" ht="28.5" customHeight="1" x14ac:dyDescent="0.25">
      <c r="A50" s="32" t="s">
        <v>43</v>
      </c>
      <c r="B50" s="33"/>
      <c r="C50" s="33"/>
      <c r="D50" s="33"/>
      <c r="E50" s="33"/>
      <c r="F50" s="33"/>
      <c r="G50" s="33"/>
      <c r="H50" s="33"/>
      <c r="I50" s="33"/>
    </row>
    <row r="51" spans="1:9" x14ac:dyDescent="0.25">
      <c r="A51" s="30" t="s">
        <v>82</v>
      </c>
      <c r="B51" s="31"/>
      <c r="C51" s="31"/>
      <c r="D51" s="31"/>
      <c r="E51" s="31"/>
      <c r="F51" s="31"/>
      <c r="G51" s="31"/>
      <c r="H51" s="31"/>
      <c r="I51" s="31"/>
    </row>
    <row r="52" spans="1:9" x14ac:dyDescent="0.25">
      <c r="A52" s="2"/>
      <c r="B52" s="2"/>
      <c r="C52" s="2"/>
      <c r="D52" s="2"/>
      <c r="E52" s="2"/>
      <c r="F52" s="2"/>
      <c r="G52" s="2"/>
      <c r="H52" s="2"/>
      <c r="I52" s="2"/>
    </row>
  </sheetData>
  <mergeCells count="14">
    <mergeCell ref="F29:H29"/>
    <mergeCell ref="A3:A4"/>
    <mergeCell ref="A43:I43"/>
    <mergeCell ref="A41:H41"/>
    <mergeCell ref="F39:H39"/>
    <mergeCell ref="F38:H38"/>
    <mergeCell ref="A51:I51"/>
    <mergeCell ref="A44:I44"/>
    <mergeCell ref="A45:I45"/>
    <mergeCell ref="A46:I46"/>
    <mergeCell ref="A47:I47"/>
    <mergeCell ref="A48:I48"/>
    <mergeCell ref="A49:I49"/>
    <mergeCell ref="A50:I50"/>
  </mergeCells>
  <pageMargins left="0.7" right="0.7" top="0.75" bottom="0.75" header="0.3" footer="0.3"/>
  <pageSetup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7"/>
  <sheetViews>
    <sheetView workbookViewId="0">
      <selection activeCell="J17" sqref="J17"/>
    </sheetView>
  </sheetViews>
  <sheetFormatPr defaultRowHeight="15" x14ac:dyDescent="0.25"/>
  <cols>
    <col min="1" max="1" width="35.7109375" customWidth="1"/>
    <col min="2" max="9" width="11.85546875" customWidth="1"/>
  </cols>
  <sheetData>
    <row r="1" spans="1:9" x14ac:dyDescent="0.25">
      <c r="A1" s="1" t="s">
        <v>44</v>
      </c>
    </row>
    <row r="2" spans="1:9" x14ac:dyDescent="0.25">
      <c r="F2" s="18">
        <v>46.67</v>
      </c>
      <c r="G2" s="18">
        <v>62.9</v>
      </c>
      <c r="H2" s="18">
        <v>25.25</v>
      </c>
    </row>
    <row r="3" spans="1:9" x14ac:dyDescent="0.25">
      <c r="A3" s="49" t="s">
        <v>1</v>
      </c>
      <c r="B3" s="4" t="s">
        <v>45</v>
      </c>
      <c r="C3" s="4" t="s">
        <v>47</v>
      </c>
      <c r="D3" s="4" t="s">
        <v>49</v>
      </c>
      <c r="E3" s="4" t="s">
        <v>50</v>
      </c>
      <c r="F3" s="4" t="s">
        <v>51</v>
      </c>
      <c r="G3" s="4" t="s">
        <v>52</v>
      </c>
      <c r="H3" s="4" t="s">
        <v>53</v>
      </c>
      <c r="I3" s="4" t="s">
        <v>4</v>
      </c>
    </row>
    <row r="4" spans="1:9" ht="51" x14ac:dyDescent="0.25">
      <c r="A4" s="49"/>
      <c r="B4" s="4" t="s">
        <v>46</v>
      </c>
      <c r="C4" s="4" t="s">
        <v>48</v>
      </c>
      <c r="D4" s="4" t="s">
        <v>80</v>
      </c>
      <c r="E4" s="4" t="s">
        <v>95</v>
      </c>
      <c r="F4" s="4" t="s">
        <v>94</v>
      </c>
      <c r="G4" s="4" t="s">
        <v>96</v>
      </c>
      <c r="H4" s="4" t="s">
        <v>97</v>
      </c>
      <c r="I4" s="4" t="s">
        <v>54</v>
      </c>
    </row>
    <row r="5" spans="1:9" x14ac:dyDescent="0.25">
      <c r="A5" s="5" t="s">
        <v>55</v>
      </c>
      <c r="B5" s="5"/>
      <c r="C5" s="5"/>
      <c r="D5" s="5"/>
      <c r="E5" s="5"/>
      <c r="F5" s="5"/>
      <c r="G5" s="5"/>
      <c r="H5" s="5"/>
      <c r="I5" s="19"/>
    </row>
    <row r="6" spans="1:9" x14ac:dyDescent="0.25">
      <c r="A6" s="5" t="s">
        <v>56</v>
      </c>
      <c r="B6" s="5"/>
      <c r="C6" s="5"/>
      <c r="D6" s="5"/>
      <c r="E6" s="5"/>
      <c r="F6" s="5"/>
      <c r="G6" s="5"/>
      <c r="H6" s="5"/>
      <c r="I6" s="19"/>
    </row>
    <row r="7" spans="1:9" ht="15.75" x14ac:dyDescent="0.25">
      <c r="A7" s="8" t="s">
        <v>57</v>
      </c>
      <c r="B7" s="6">
        <v>24</v>
      </c>
      <c r="C7" s="6">
        <v>1</v>
      </c>
      <c r="D7" s="6">
        <f>B7*C7</f>
        <v>24</v>
      </c>
      <c r="E7" s="6">
        <v>0</v>
      </c>
      <c r="F7" s="6">
        <f>D7*E7</f>
        <v>0</v>
      </c>
      <c r="G7" s="6">
        <f>F7*0.05</f>
        <v>0</v>
      </c>
      <c r="H7" s="6">
        <f>F7*0.1</f>
        <v>0</v>
      </c>
      <c r="I7" s="21">
        <f>F7*$F$2+G7*$G$2+H7*$H$2</f>
        <v>0</v>
      </c>
    </row>
    <row r="8" spans="1:9" ht="15.75" x14ac:dyDescent="0.25">
      <c r="A8" s="8" t="s">
        <v>58</v>
      </c>
      <c r="B8" s="6">
        <v>24</v>
      </c>
      <c r="C8" s="6">
        <v>0.2</v>
      </c>
      <c r="D8" s="6">
        <f>B8*C8</f>
        <v>4.8000000000000007</v>
      </c>
      <c r="E8" s="6">
        <v>0</v>
      </c>
      <c r="F8" s="6">
        <f>D8*E8</f>
        <v>0</v>
      </c>
      <c r="G8" s="6">
        <f>F8*0.05</f>
        <v>0</v>
      </c>
      <c r="H8" s="6">
        <f>F8*0.1</f>
        <v>0</v>
      </c>
      <c r="I8" s="21">
        <f>F8*$F$2+G8*$G$2+H8*$H$2</f>
        <v>0</v>
      </c>
    </row>
    <row r="9" spans="1:9" x14ac:dyDescent="0.25">
      <c r="A9" s="5" t="s">
        <v>59</v>
      </c>
      <c r="B9" s="6"/>
      <c r="C9" s="6"/>
      <c r="D9" s="6"/>
      <c r="E9" s="6"/>
      <c r="F9" s="6"/>
      <c r="G9" s="6"/>
      <c r="H9" s="6"/>
      <c r="I9" s="19"/>
    </row>
    <row r="10" spans="1:9" x14ac:dyDescent="0.25">
      <c r="A10" s="8" t="s">
        <v>60</v>
      </c>
      <c r="B10" s="6"/>
      <c r="C10" s="6"/>
      <c r="D10" s="6"/>
      <c r="E10" s="6"/>
      <c r="F10" s="6"/>
      <c r="G10" s="6"/>
      <c r="H10" s="6"/>
      <c r="I10" s="19"/>
    </row>
    <row r="11" spans="1:9" x14ac:dyDescent="0.25">
      <c r="A11" s="20" t="s">
        <v>61</v>
      </c>
      <c r="B11" s="6">
        <v>2</v>
      </c>
      <c r="C11" s="6">
        <v>1</v>
      </c>
      <c r="D11" s="6">
        <f t="shared" ref="D11:D16" si="0">B11*C11</f>
        <v>2</v>
      </c>
      <c r="E11" s="6">
        <v>0</v>
      </c>
      <c r="F11" s="6">
        <f t="shared" ref="F11:F16" si="1">D11*E11</f>
        <v>0</v>
      </c>
      <c r="G11" s="6">
        <f t="shared" ref="G11:G16" si="2">F11*0.05</f>
        <v>0</v>
      </c>
      <c r="H11" s="6">
        <f t="shared" ref="H11:H16" si="3">F11*0.1</f>
        <v>0</v>
      </c>
      <c r="I11" s="21">
        <f t="shared" ref="I11:I16" si="4">F11*$F$2+G11*$G$2+H11*$H$2</f>
        <v>0</v>
      </c>
    </row>
    <row r="12" spans="1:9" x14ac:dyDescent="0.25">
      <c r="A12" s="20" t="s">
        <v>62</v>
      </c>
      <c r="B12" s="6">
        <v>0.5</v>
      </c>
      <c r="C12" s="6">
        <v>1</v>
      </c>
      <c r="D12" s="6">
        <f t="shared" si="0"/>
        <v>0.5</v>
      </c>
      <c r="E12" s="6">
        <v>0</v>
      </c>
      <c r="F12" s="6">
        <f t="shared" si="1"/>
        <v>0</v>
      </c>
      <c r="G12" s="6">
        <f t="shared" si="2"/>
        <v>0</v>
      </c>
      <c r="H12" s="6">
        <f t="shared" si="3"/>
        <v>0</v>
      </c>
      <c r="I12" s="21">
        <f t="shared" si="4"/>
        <v>0</v>
      </c>
    </row>
    <row r="13" spans="1:9" x14ac:dyDescent="0.25">
      <c r="A13" s="20" t="s">
        <v>22</v>
      </c>
      <c r="B13" s="6">
        <v>0.5</v>
      </c>
      <c r="C13" s="6">
        <v>1</v>
      </c>
      <c r="D13" s="6">
        <f t="shared" si="0"/>
        <v>0.5</v>
      </c>
      <c r="E13" s="6">
        <v>0</v>
      </c>
      <c r="F13" s="6">
        <f t="shared" si="1"/>
        <v>0</v>
      </c>
      <c r="G13" s="6">
        <f t="shared" si="2"/>
        <v>0</v>
      </c>
      <c r="H13" s="6">
        <f t="shared" si="3"/>
        <v>0</v>
      </c>
      <c r="I13" s="21">
        <f t="shared" si="4"/>
        <v>0</v>
      </c>
    </row>
    <row r="14" spans="1:9" x14ac:dyDescent="0.25">
      <c r="A14" s="20" t="s">
        <v>63</v>
      </c>
      <c r="B14" s="6">
        <v>0.5</v>
      </c>
      <c r="C14" s="6">
        <v>1.2</v>
      </c>
      <c r="D14" s="6">
        <f t="shared" si="0"/>
        <v>0.6</v>
      </c>
      <c r="E14" s="6">
        <v>0</v>
      </c>
      <c r="F14" s="6">
        <f t="shared" si="1"/>
        <v>0</v>
      </c>
      <c r="G14" s="6">
        <f t="shared" si="2"/>
        <v>0</v>
      </c>
      <c r="H14" s="6">
        <f t="shared" si="3"/>
        <v>0</v>
      </c>
      <c r="I14" s="21">
        <f t="shared" si="4"/>
        <v>0</v>
      </c>
    </row>
    <row r="15" spans="1:9" x14ac:dyDescent="0.25">
      <c r="A15" s="20" t="s">
        <v>64</v>
      </c>
      <c r="B15" s="6">
        <v>8</v>
      </c>
      <c r="C15" s="6">
        <v>1.2</v>
      </c>
      <c r="D15" s="6">
        <f t="shared" si="0"/>
        <v>9.6</v>
      </c>
      <c r="E15" s="6">
        <v>0</v>
      </c>
      <c r="F15" s="6">
        <f t="shared" si="1"/>
        <v>0</v>
      </c>
      <c r="G15" s="6">
        <f t="shared" si="2"/>
        <v>0</v>
      </c>
      <c r="H15" s="6">
        <f t="shared" si="3"/>
        <v>0</v>
      </c>
      <c r="I15" s="21">
        <f t="shared" si="4"/>
        <v>0</v>
      </c>
    </row>
    <row r="16" spans="1:9" x14ac:dyDescent="0.25">
      <c r="A16" s="20" t="s">
        <v>65</v>
      </c>
      <c r="B16" s="6">
        <v>0.5</v>
      </c>
      <c r="C16" s="6">
        <v>1</v>
      </c>
      <c r="D16" s="6">
        <f t="shared" si="0"/>
        <v>0.5</v>
      </c>
      <c r="E16" s="6">
        <v>0</v>
      </c>
      <c r="F16" s="6">
        <f t="shared" si="1"/>
        <v>0</v>
      </c>
      <c r="G16" s="6">
        <f t="shared" si="2"/>
        <v>0</v>
      </c>
      <c r="H16" s="6">
        <f t="shared" si="3"/>
        <v>0</v>
      </c>
      <c r="I16" s="21">
        <f t="shared" si="4"/>
        <v>0</v>
      </c>
    </row>
    <row r="17" spans="1:9" x14ac:dyDescent="0.25">
      <c r="A17" s="5" t="s">
        <v>66</v>
      </c>
      <c r="B17" s="6"/>
      <c r="C17" s="6"/>
      <c r="D17" s="6"/>
      <c r="E17" s="6"/>
      <c r="F17" s="6"/>
      <c r="G17" s="6"/>
      <c r="H17" s="6"/>
      <c r="I17" s="19"/>
    </row>
    <row r="18" spans="1:9" ht="15.75" x14ac:dyDescent="0.25">
      <c r="A18" s="5" t="s">
        <v>67</v>
      </c>
      <c r="B18" s="6">
        <v>8</v>
      </c>
      <c r="C18" s="6">
        <v>2</v>
      </c>
      <c r="D18" s="6">
        <f>B18*C18</f>
        <v>16</v>
      </c>
      <c r="E18" s="6">
        <v>2</v>
      </c>
      <c r="F18" s="6">
        <f>D18*E18</f>
        <v>32</v>
      </c>
      <c r="G18" s="6">
        <f>F18*0.05</f>
        <v>1.6</v>
      </c>
      <c r="H18" s="6">
        <f>F18*0.1</f>
        <v>3.2</v>
      </c>
      <c r="I18" s="21">
        <f>F18*$F$2+G18*$G$2+H18*$H$2</f>
        <v>1674.88</v>
      </c>
    </row>
    <row r="19" spans="1:9" ht="15.75" x14ac:dyDescent="0.25">
      <c r="A19" s="10" t="s">
        <v>83</v>
      </c>
      <c r="B19" s="12"/>
      <c r="C19" s="12"/>
      <c r="D19" s="12"/>
      <c r="E19" s="12"/>
      <c r="F19" s="50">
        <f>SUM(F7:H18)</f>
        <v>36.800000000000004</v>
      </c>
      <c r="G19" s="50"/>
      <c r="H19" s="50"/>
      <c r="I19" s="22">
        <f>ROUND(SUM(I7:I18),-1)</f>
        <v>1670</v>
      </c>
    </row>
    <row r="21" spans="1:9" x14ac:dyDescent="0.25">
      <c r="A21" s="3" t="s">
        <v>38</v>
      </c>
    </row>
    <row r="22" spans="1:9" ht="15.75" x14ac:dyDescent="0.25">
      <c r="A22" s="51" t="s">
        <v>39</v>
      </c>
      <c r="B22" s="51"/>
      <c r="C22" s="51"/>
      <c r="D22" s="51"/>
      <c r="E22" s="51"/>
      <c r="F22" s="51"/>
      <c r="G22" s="51"/>
      <c r="H22" s="51"/>
      <c r="I22" s="51"/>
    </row>
    <row r="23" spans="1:9" ht="57.75" customHeight="1" x14ac:dyDescent="0.25">
      <c r="A23" s="32" t="s">
        <v>86</v>
      </c>
      <c r="B23" s="33"/>
      <c r="C23" s="33"/>
      <c r="D23" s="33"/>
      <c r="E23" s="33"/>
      <c r="F23" s="33"/>
      <c r="G23" s="33"/>
      <c r="H23" s="33"/>
      <c r="I23" s="33"/>
    </row>
    <row r="24" spans="1:9" ht="15.75" x14ac:dyDescent="0.25">
      <c r="A24" s="52" t="s">
        <v>98</v>
      </c>
      <c r="B24" s="53"/>
      <c r="C24" s="53"/>
      <c r="D24" s="53"/>
      <c r="E24" s="53"/>
      <c r="F24" s="53"/>
      <c r="G24" s="53"/>
      <c r="H24" s="53"/>
      <c r="I24" s="53"/>
    </row>
    <row r="25" spans="1:9" ht="15.75" x14ac:dyDescent="0.25">
      <c r="A25" s="51" t="s">
        <v>68</v>
      </c>
      <c r="B25" s="53"/>
      <c r="C25" s="53"/>
      <c r="D25" s="53"/>
      <c r="E25" s="53"/>
      <c r="F25" s="53"/>
      <c r="G25" s="53"/>
      <c r="H25" s="53"/>
      <c r="I25" s="53"/>
    </row>
    <row r="26" spans="1:9" ht="15.75" x14ac:dyDescent="0.25">
      <c r="A26" s="47" t="s">
        <v>99</v>
      </c>
      <c r="B26" s="48"/>
      <c r="C26" s="48"/>
      <c r="D26" s="48"/>
      <c r="E26" s="48"/>
      <c r="F26" s="48"/>
      <c r="G26" s="48"/>
      <c r="H26" s="48"/>
      <c r="I26" s="48"/>
    </row>
    <row r="27" spans="1:9" x14ac:dyDescent="0.25">
      <c r="A27" s="30" t="s">
        <v>84</v>
      </c>
      <c r="B27" s="31"/>
      <c r="C27" s="31"/>
      <c r="D27" s="31"/>
      <c r="E27" s="31"/>
      <c r="F27" s="31"/>
      <c r="G27" s="31"/>
      <c r="H27" s="31"/>
      <c r="I27" s="31"/>
    </row>
  </sheetData>
  <mergeCells count="8">
    <mergeCell ref="A26:I26"/>
    <mergeCell ref="A27:I27"/>
    <mergeCell ref="A3:A4"/>
    <mergeCell ref="F19:H19"/>
    <mergeCell ref="A22:I22"/>
    <mergeCell ref="A23:I23"/>
    <mergeCell ref="A24:I24"/>
    <mergeCell ref="A25:I2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2015-09-30T19:19:10Z</dcterms:created>
  <dcterms:modified xsi:type="dcterms:W3CDTF">2016-03-10T15:45:17Z</dcterms:modified>
</cp:coreProperties>
</file>