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Hou\Desktop\ICR Related\1899.08\"/>
    </mc:Choice>
  </mc:AlternateContent>
  <bookViews>
    <workbookView xWindow="0" yWindow="0" windowWidth="20490" windowHeight="715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5" i="1" l="1"/>
  <c r="F47" i="2"/>
  <c r="I192" i="1"/>
  <c r="F192" i="1"/>
  <c r="F191" i="1"/>
  <c r="F190" i="1"/>
  <c r="I140" i="1"/>
  <c r="F6" i="2" l="1"/>
  <c r="I6" i="2" s="1"/>
  <c r="G6" i="2"/>
  <c r="H6" i="2"/>
  <c r="F7" i="2"/>
  <c r="I7" i="2" s="1"/>
  <c r="G7" i="2"/>
  <c r="H7" i="2"/>
  <c r="F10" i="2"/>
  <c r="I10" i="2" s="1"/>
  <c r="G10" i="2"/>
  <c r="H10" i="2"/>
  <c r="F11" i="2"/>
  <c r="I11" i="2" s="1"/>
  <c r="G11" i="2"/>
  <c r="H11" i="2"/>
  <c r="F12" i="2"/>
  <c r="I12" i="2" s="1"/>
  <c r="G12" i="2"/>
  <c r="H12" i="2"/>
  <c r="F14" i="2"/>
  <c r="I14" i="2" s="1"/>
  <c r="G14" i="2"/>
  <c r="H14" i="2"/>
  <c r="F15" i="2"/>
  <c r="I15" i="2" s="1"/>
  <c r="G15" i="2"/>
  <c r="H15" i="2"/>
  <c r="F16" i="2"/>
  <c r="I16" i="2" s="1"/>
  <c r="G16" i="2"/>
  <c r="H16" i="2"/>
  <c r="F17" i="2"/>
  <c r="I17" i="2" s="1"/>
  <c r="G17" i="2"/>
  <c r="H17" i="2"/>
  <c r="F18" i="2"/>
  <c r="I18" i="2" s="1"/>
  <c r="G18" i="2"/>
  <c r="H18" i="2"/>
  <c r="F19" i="2"/>
  <c r="I19" i="2" s="1"/>
  <c r="G19" i="2"/>
  <c r="H19" i="2"/>
  <c r="F21" i="2"/>
  <c r="I21" i="2" s="1"/>
  <c r="G21" i="2"/>
  <c r="H21" i="2"/>
  <c r="F22" i="2"/>
  <c r="I22" i="2" s="1"/>
  <c r="G22" i="2"/>
  <c r="H22" i="2"/>
  <c r="F23" i="2"/>
  <c r="I23" i="2" s="1"/>
  <c r="G23" i="2"/>
  <c r="H23" i="2"/>
  <c r="F24" i="2"/>
  <c r="I24" i="2" s="1"/>
  <c r="G24" i="2"/>
  <c r="H24" i="2"/>
  <c r="F25" i="2"/>
  <c r="I25" i="2" s="1"/>
  <c r="G25" i="2"/>
  <c r="H25" i="2"/>
  <c r="F28" i="2"/>
  <c r="G28" i="2"/>
  <c r="H28" i="2"/>
  <c r="F29" i="2"/>
  <c r="G29" i="2"/>
  <c r="F31" i="2"/>
  <c r="G31" i="2"/>
  <c r="H31" i="2"/>
  <c r="F32" i="2"/>
  <c r="F34" i="2"/>
  <c r="G34" i="2"/>
  <c r="H34" i="2"/>
  <c r="F35" i="2"/>
  <c r="F37" i="2"/>
  <c r="G37" i="2"/>
  <c r="H37" i="2"/>
  <c r="F38" i="2"/>
  <c r="F40" i="2"/>
  <c r="G40" i="2"/>
  <c r="H40" i="2"/>
  <c r="F41" i="2"/>
  <c r="F42" i="2"/>
  <c r="G42" i="2"/>
  <c r="H42" i="2"/>
  <c r="F43" i="2"/>
  <c r="I43" i="2" s="1"/>
  <c r="G43" i="2"/>
  <c r="H43" i="2"/>
  <c r="F45" i="2"/>
  <c r="I45" i="2" s="1"/>
  <c r="G45" i="2"/>
  <c r="H45" i="2"/>
  <c r="F46" i="2"/>
  <c r="G46" i="2"/>
  <c r="H46" i="2"/>
  <c r="I4" i="2"/>
  <c r="H4" i="2"/>
  <c r="G4" i="2"/>
  <c r="F4" i="2"/>
  <c r="D6" i="2"/>
  <c r="D7" i="2"/>
  <c r="D10" i="2"/>
  <c r="D11" i="2"/>
  <c r="D12" i="2"/>
  <c r="D14" i="2"/>
  <c r="D15" i="2"/>
  <c r="D16" i="2"/>
  <c r="D17" i="2"/>
  <c r="D18" i="2"/>
  <c r="D19" i="2"/>
  <c r="D21" i="2"/>
  <c r="D22" i="2"/>
  <c r="D23" i="2"/>
  <c r="D24" i="2"/>
  <c r="D25" i="2"/>
  <c r="D28" i="2"/>
  <c r="D29" i="2"/>
  <c r="D31" i="2"/>
  <c r="D32" i="2"/>
  <c r="D34" i="2"/>
  <c r="D35" i="2"/>
  <c r="D37" i="2"/>
  <c r="D38" i="2"/>
  <c r="D40" i="2"/>
  <c r="D41" i="2"/>
  <c r="D42" i="2"/>
  <c r="D43" i="2"/>
  <c r="D45" i="2"/>
  <c r="D46" i="2"/>
  <c r="D4" i="2"/>
  <c r="D186" i="1"/>
  <c r="D185" i="1"/>
  <c r="D176" i="1"/>
  <c r="D171" i="1"/>
  <c r="D172" i="1"/>
  <c r="D173" i="1"/>
  <c r="D167" i="1"/>
  <c r="D168" i="1"/>
  <c r="D169" i="1"/>
  <c r="D166" i="1"/>
  <c r="D148" i="1"/>
  <c r="D149" i="1"/>
  <c r="D150" i="1"/>
  <c r="D152" i="1"/>
  <c r="D153" i="1"/>
  <c r="D154" i="1"/>
  <c r="D157" i="1"/>
  <c r="D147" i="1"/>
  <c r="D138" i="1"/>
  <c r="D123" i="1"/>
  <c r="D124" i="1"/>
  <c r="D125" i="1"/>
  <c r="D128" i="1"/>
  <c r="D129" i="1"/>
  <c r="D131" i="1"/>
  <c r="D132" i="1"/>
  <c r="D134" i="1"/>
  <c r="D135" i="1"/>
  <c r="D122" i="1"/>
  <c r="D104" i="1"/>
  <c r="D105" i="1"/>
  <c r="D99" i="1"/>
  <c r="F99" i="1" s="1"/>
  <c r="G99" i="1" s="1"/>
  <c r="D84" i="1"/>
  <c r="D85" i="1"/>
  <c r="D86" i="1"/>
  <c r="D91" i="1"/>
  <c r="D92" i="1"/>
  <c r="D93" i="1"/>
  <c r="D94" i="1"/>
  <c r="D96" i="1"/>
  <c r="D82" i="1"/>
  <c r="D67" i="1"/>
  <c r="D68" i="1"/>
  <c r="D69" i="1"/>
  <c r="D74" i="1"/>
  <c r="D75" i="1"/>
  <c r="D76" i="1"/>
  <c r="D77" i="1"/>
  <c r="D79" i="1"/>
  <c r="D65" i="1"/>
  <c r="D24" i="1"/>
  <c r="D25" i="1"/>
  <c r="D26" i="1"/>
  <c r="D27" i="1"/>
  <c r="D28" i="1"/>
  <c r="D29" i="1"/>
  <c r="D30" i="1"/>
  <c r="D31" i="1"/>
  <c r="D33" i="1"/>
  <c r="D37" i="1"/>
  <c r="D38" i="1"/>
  <c r="D39" i="1"/>
  <c r="D40" i="1"/>
  <c r="D41" i="1"/>
  <c r="D42" i="1"/>
  <c r="D43" i="1"/>
  <c r="D44" i="1"/>
  <c r="D45" i="1"/>
  <c r="D46" i="1"/>
  <c r="D47" i="1"/>
  <c r="D50" i="1"/>
  <c r="D52" i="1"/>
  <c r="D53" i="1"/>
  <c r="D55" i="1"/>
  <c r="D56" i="1"/>
  <c r="D58" i="1"/>
  <c r="D59" i="1"/>
  <c r="D61" i="1"/>
  <c r="D62" i="1"/>
  <c r="D22" i="1"/>
  <c r="D19" i="1"/>
  <c r="D10" i="1"/>
  <c r="D11" i="1"/>
  <c r="D12" i="1"/>
  <c r="D18" i="1"/>
  <c r="D8" i="1"/>
  <c r="I46" i="2" l="1"/>
  <c r="I42" i="2"/>
  <c r="I41" i="2"/>
  <c r="H41" i="2"/>
  <c r="G41" i="2"/>
  <c r="I40" i="2"/>
  <c r="H38" i="2"/>
  <c r="G38" i="2"/>
  <c r="I38" i="2" s="1"/>
  <c r="I37" i="2"/>
  <c r="I35" i="2"/>
  <c r="H35" i="2"/>
  <c r="G35" i="2"/>
  <c r="I34" i="2"/>
  <c r="H32" i="2"/>
  <c r="G32" i="2"/>
  <c r="I31" i="2"/>
  <c r="H29" i="2"/>
  <c r="I28" i="2"/>
  <c r="H99" i="1"/>
  <c r="I99" i="1" s="1"/>
  <c r="I115" i="1"/>
  <c r="F115" i="1"/>
  <c r="F186" i="1"/>
  <c r="F185" i="1"/>
  <c r="F167" i="1"/>
  <c r="H167" i="1" s="1"/>
  <c r="G167" i="1"/>
  <c r="F168" i="1"/>
  <c r="G168" i="1"/>
  <c r="H168" i="1"/>
  <c r="F169" i="1"/>
  <c r="G169" i="1" s="1"/>
  <c r="F171" i="1"/>
  <c r="G171" i="1" s="1"/>
  <c r="F172" i="1"/>
  <c r="H172" i="1" s="1"/>
  <c r="F173" i="1"/>
  <c r="G173" i="1" s="1"/>
  <c r="F176" i="1"/>
  <c r="G176" i="1"/>
  <c r="H176" i="1"/>
  <c r="F166" i="1"/>
  <c r="F148" i="1"/>
  <c r="G148" i="1" s="1"/>
  <c r="F149" i="1"/>
  <c r="G149" i="1" s="1"/>
  <c r="F150" i="1"/>
  <c r="G150" i="1" s="1"/>
  <c r="F152" i="1"/>
  <c r="H152" i="1" s="1"/>
  <c r="F153" i="1"/>
  <c r="G153" i="1" s="1"/>
  <c r="F154" i="1"/>
  <c r="G154" i="1" s="1"/>
  <c r="F157" i="1"/>
  <c r="G157" i="1" s="1"/>
  <c r="F147" i="1"/>
  <c r="H147" i="1" s="1"/>
  <c r="F123" i="1"/>
  <c r="H123" i="1" s="1"/>
  <c r="F124" i="1"/>
  <c r="G124" i="1" s="1"/>
  <c r="F125" i="1"/>
  <c r="F128" i="1"/>
  <c r="G128" i="1" s="1"/>
  <c r="F129" i="1"/>
  <c r="F131" i="1"/>
  <c r="H131" i="1" s="1"/>
  <c r="F132" i="1"/>
  <c r="F134" i="1"/>
  <c r="G134" i="1" s="1"/>
  <c r="F135" i="1"/>
  <c r="G135" i="1" s="1"/>
  <c r="F138" i="1"/>
  <c r="F122" i="1"/>
  <c r="F105" i="1"/>
  <c r="H105" i="1" s="1"/>
  <c r="G105" i="1"/>
  <c r="F104" i="1"/>
  <c r="H104" i="1" s="1"/>
  <c r="F84" i="1"/>
  <c r="G84" i="1" s="1"/>
  <c r="F85" i="1"/>
  <c r="F86" i="1"/>
  <c r="F91" i="1"/>
  <c r="H91" i="1" s="1"/>
  <c r="G91" i="1"/>
  <c r="F92" i="1"/>
  <c r="H92" i="1" s="1"/>
  <c r="G92" i="1"/>
  <c r="F93" i="1"/>
  <c r="F94" i="1"/>
  <c r="G94" i="1" s="1"/>
  <c r="F96" i="1"/>
  <c r="H96" i="1" s="1"/>
  <c r="F82" i="1"/>
  <c r="F67" i="1"/>
  <c r="G67" i="1" s="1"/>
  <c r="F68" i="1"/>
  <c r="G68" i="1" s="1"/>
  <c r="F69" i="1"/>
  <c r="G69" i="1" s="1"/>
  <c r="F74" i="1"/>
  <c r="G74" i="1" s="1"/>
  <c r="F75" i="1"/>
  <c r="G75" i="1" s="1"/>
  <c r="F76" i="1"/>
  <c r="G76" i="1" s="1"/>
  <c r="F77" i="1"/>
  <c r="G77" i="1" s="1"/>
  <c r="F79" i="1"/>
  <c r="G79" i="1" s="1"/>
  <c r="F65" i="1"/>
  <c r="H65" i="1" s="1"/>
  <c r="F24" i="1"/>
  <c r="F25" i="1"/>
  <c r="F26" i="1"/>
  <c r="F27" i="1"/>
  <c r="F28" i="1"/>
  <c r="F29" i="1"/>
  <c r="F30" i="1"/>
  <c r="F31" i="1"/>
  <c r="F33" i="1"/>
  <c r="F37" i="1"/>
  <c r="F38" i="1"/>
  <c r="F39" i="1"/>
  <c r="F40" i="1"/>
  <c r="F41" i="1"/>
  <c r="F42" i="1"/>
  <c r="F43" i="1"/>
  <c r="F44" i="1"/>
  <c r="F45" i="1"/>
  <c r="F46" i="1"/>
  <c r="F47" i="1"/>
  <c r="F50" i="1"/>
  <c r="F52" i="1"/>
  <c r="F53" i="1"/>
  <c r="F55" i="1"/>
  <c r="F56" i="1"/>
  <c r="F58" i="1"/>
  <c r="F59" i="1"/>
  <c r="F61" i="1"/>
  <c r="F62" i="1"/>
  <c r="G62" i="1" s="1"/>
  <c r="F22" i="1"/>
  <c r="F10" i="1"/>
  <c r="G10" i="1" s="1"/>
  <c r="F11" i="1"/>
  <c r="G11" i="1" s="1"/>
  <c r="H11" i="1"/>
  <c r="I11" i="1" s="1"/>
  <c r="F12" i="1"/>
  <c r="G12" i="1" s="1"/>
  <c r="F18" i="1"/>
  <c r="G18" i="1" s="1"/>
  <c r="F19" i="1"/>
  <c r="G19" i="1" s="1"/>
  <c r="F8" i="1"/>
  <c r="H8" i="1" s="1"/>
  <c r="I32" i="2" l="1"/>
  <c r="I29" i="2"/>
  <c r="I47" i="2" s="1"/>
  <c r="H186" i="1"/>
  <c r="G186" i="1"/>
  <c r="I186" i="1" s="1"/>
  <c r="H173" i="1"/>
  <c r="I173" i="1" s="1"/>
  <c r="H124" i="1"/>
  <c r="H12" i="1"/>
  <c r="I12" i="1" s="1"/>
  <c r="G8" i="1"/>
  <c r="I8" i="1" s="1"/>
  <c r="H84" i="1"/>
  <c r="I84" i="1" s="1"/>
  <c r="I105" i="1"/>
  <c r="H169" i="1"/>
  <c r="G96" i="1"/>
  <c r="I96" i="1" s="1"/>
  <c r="G172" i="1"/>
  <c r="G152" i="1"/>
  <c r="I152" i="1" s="1"/>
  <c r="H135" i="1"/>
  <c r="I135" i="1" s="1"/>
  <c r="H171" i="1"/>
  <c r="I171" i="1" s="1"/>
  <c r="I168" i="1"/>
  <c r="I176" i="1"/>
  <c r="I169" i="1"/>
  <c r="G93" i="1"/>
  <c r="H93" i="1"/>
  <c r="H86" i="1"/>
  <c r="G129" i="1"/>
  <c r="H129" i="1"/>
  <c r="G61" i="1"/>
  <c r="H61" i="1"/>
  <c r="G58" i="1"/>
  <c r="H58" i="1"/>
  <c r="G55" i="1"/>
  <c r="H55" i="1"/>
  <c r="G52" i="1"/>
  <c r="H52" i="1"/>
  <c r="G47" i="1"/>
  <c r="H47" i="1"/>
  <c r="G45" i="1"/>
  <c r="H45" i="1"/>
  <c r="G43" i="1"/>
  <c r="H43" i="1"/>
  <c r="G41" i="1"/>
  <c r="H41" i="1"/>
  <c r="G39" i="1"/>
  <c r="H39" i="1"/>
  <c r="G37" i="1"/>
  <c r="H37" i="1"/>
  <c r="G31" i="1"/>
  <c r="H31" i="1"/>
  <c r="G29" i="1"/>
  <c r="H29" i="1"/>
  <c r="G27" i="1"/>
  <c r="H27" i="1"/>
  <c r="G25" i="1"/>
  <c r="H25" i="1"/>
  <c r="G85" i="1"/>
  <c r="H85" i="1"/>
  <c r="H18" i="1"/>
  <c r="I18" i="1" s="1"/>
  <c r="H62" i="1"/>
  <c r="I62" i="1" s="1"/>
  <c r="G131" i="1"/>
  <c r="I131" i="1" s="1"/>
  <c r="I172" i="1"/>
  <c r="I167" i="1"/>
  <c r="H19" i="1"/>
  <c r="I19" i="1" s="1"/>
  <c r="H10" i="1"/>
  <c r="G59" i="1"/>
  <c r="H59" i="1"/>
  <c r="G56" i="1"/>
  <c r="H56" i="1"/>
  <c r="G53" i="1"/>
  <c r="H53" i="1"/>
  <c r="G50" i="1"/>
  <c r="H50" i="1"/>
  <c r="G46" i="1"/>
  <c r="H46" i="1"/>
  <c r="G44" i="1"/>
  <c r="H44" i="1"/>
  <c r="G42" i="1"/>
  <c r="H42" i="1"/>
  <c r="G40" i="1"/>
  <c r="H40" i="1"/>
  <c r="G38" i="1"/>
  <c r="H38" i="1"/>
  <c r="G33" i="1"/>
  <c r="H33" i="1"/>
  <c r="G30" i="1"/>
  <c r="H30" i="1"/>
  <c r="G28" i="1"/>
  <c r="H28" i="1"/>
  <c r="G26" i="1"/>
  <c r="H26" i="1"/>
  <c r="G24" i="1"/>
  <c r="H24" i="1"/>
  <c r="H94" i="1"/>
  <c r="I94" i="1" s="1"/>
  <c r="G86" i="1"/>
  <c r="G138" i="1"/>
  <c r="H138" i="1"/>
  <c r="G123" i="1"/>
  <c r="I91" i="1"/>
  <c r="I92" i="1"/>
  <c r="H132" i="1"/>
  <c r="H125" i="1"/>
  <c r="I123" i="1"/>
  <c r="H134" i="1"/>
  <c r="I134" i="1" s="1"/>
  <c r="G132" i="1"/>
  <c r="I132" i="1" s="1"/>
  <c r="H128" i="1"/>
  <c r="I128" i="1" s="1"/>
  <c r="G125" i="1"/>
  <c r="I124" i="1"/>
  <c r="G185" i="1"/>
  <c r="H185" i="1"/>
  <c r="G166" i="1"/>
  <c r="H166" i="1"/>
  <c r="H157" i="1"/>
  <c r="I157" i="1" s="1"/>
  <c r="H154" i="1"/>
  <c r="I154" i="1" s="1"/>
  <c r="H153" i="1"/>
  <c r="I153" i="1" s="1"/>
  <c r="H150" i="1"/>
  <c r="I150" i="1" s="1"/>
  <c r="H149" i="1"/>
  <c r="I149" i="1" s="1"/>
  <c r="H148" i="1"/>
  <c r="I148" i="1" s="1"/>
  <c r="G147" i="1"/>
  <c r="G122" i="1"/>
  <c r="H122" i="1"/>
  <c r="G104" i="1"/>
  <c r="G82" i="1"/>
  <c r="H82" i="1"/>
  <c r="H79" i="1"/>
  <c r="I79" i="1" s="1"/>
  <c r="H77" i="1"/>
  <c r="I77" i="1" s="1"/>
  <c r="H76" i="1"/>
  <c r="I76" i="1" s="1"/>
  <c r="H75" i="1"/>
  <c r="I75" i="1" s="1"/>
  <c r="H74" i="1"/>
  <c r="I74" i="1" s="1"/>
  <c r="H69" i="1"/>
  <c r="I69" i="1" s="1"/>
  <c r="H68" i="1"/>
  <c r="I68" i="1" s="1"/>
  <c r="H67" i="1"/>
  <c r="I67" i="1" s="1"/>
  <c r="G65" i="1"/>
  <c r="G22" i="1"/>
  <c r="H22" i="1"/>
  <c r="I93" i="1" l="1"/>
  <c r="I104" i="1"/>
  <c r="I106" i="1" s="1"/>
  <c r="F106" i="1"/>
  <c r="I185" i="1"/>
  <c r="I189" i="1" s="1"/>
  <c r="I85" i="1"/>
  <c r="I24" i="1"/>
  <c r="I28" i="1"/>
  <c r="I40" i="1"/>
  <c r="I44" i="1"/>
  <c r="I50" i="1"/>
  <c r="F189" i="1"/>
  <c r="I86" i="1"/>
  <c r="I42" i="1"/>
  <c r="I129" i="1"/>
  <c r="I26" i="1"/>
  <c r="I30" i="1"/>
  <c r="I38" i="1"/>
  <c r="I46" i="1"/>
  <c r="I53" i="1"/>
  <c r="I59" i="1"/>
  <c r="I27" i="1"/>
  <c r="I31" i="1"/>
  <c r="I39" i="1"/>
  <c r="I43" i="1"/>
  <c r="I47" i="1"/>
  <c r="I55" i="1"/>
  <c r="I61" i="1"/>
  <c r="F178" i="1"/>
  <c r="I125" i="1"/>
  <c r="I138" i="1"/>
  <c r="I33" i="1"/>
  <c r="I56" i="1"/>
  <c r="F20" i="1"/>
  <c r="I10" i="1"/>
  <c r="I20" i="1" s="1"/>
  <c r="I25" i="1"/>
  <c r="I29" i="1"/>
  <c r="I37" i="1"/>
  <c r="I41" i="1"/>
  <c r="I45" i="1"/>
  <c r="I52" i="1"/>
  <c r="I58" i="1"/>
  <c r="I166" i="1"/>
  <c r="I178" i="1" s="1"/>
  <c r="I22" i="1"/>
  <c r="F63" i="1"/>
  <c r="I65" i="1"/>
  <c r="I80" i="1" s="1"/>
  <c r="F80" i="1"/>
  <c r="I122" i="1"/>
  <c r="F140" i="1"/>
  <c r="I82" i="1"/>
  <c r="F97" i="1"/>
  <c r="I147" i="1"/>
  <c r="I159" i="1" s="1"/>
  <c r="F159" i="1"/>
  <c r="I97" i="1" l="1"/>
  <c r="I191" i="1"/>
  <c r="I63" i="1"/>
  <c r="I190" i="1" l="1"/>
  <c r="I194" i="1" s="1"/>
</calcChain>
</file>

<file path=xl/sharedStrings.xml><?xml version="1.0" encoding="utf-8"?>
<sst xmlns="http://schemas.openxmlformats.org/spreadsheetml/2006/main" count="335" uniqueCount="191">
  <si>
    <t>Burden item</t>
  </si>
  <si>
    <t>1.  Applications</t>
  </si>
  <si>
    <t>N/A</t>
  </si>
  <si>
    <t>2.  Survey and Studies</t>
  </si>
  <si>
    <t>3. Reporting Requirements (States)</t>
  </si>
  <si>
    <t>- Development of State Plan/Inventory</t>
  </si>
  <si>
    <t>- Annual update of State Plan Inventory</t>
  </si>
  <si>
    <t>- Public hearing on State Plan</t>
  </si>
  <si>
    <t xml:space="preserve">     C.  Create information</t>
  </si>
  <si>
    <t xml:space="preserve">     D.  Gather information</t>
  </si>
  <si>
    <t xml:space="preserve">     E.  Write report</t>
  </si>
  <si>
    <t>- State Plan/Inventory</t>
  </si>
  <si>
    <t>- Notification of public hearing on State Plan</t>
  </si>
  <si>
    <t>- Certification that public hearing on State Plan conducted according to Subpart B State procedures</t>
  </si>
  <si>
    <t>Subtotal for Reporting Requirements (States)</t>
  </si>
  <si>
    <t>4.  Reporting requirements (privately-owned HMIWI)</t>
  </si>
  <si>
    <r>
      <t xml:space="preserve">     B.  Required activities </t>
    </r>
    <r>
      <rPr>
        <vertAlign val="superscript"/>
        <sz val="8"/>
        <color rgb="FF000000"/>
        <rFont val="Times New Roman"/>
        <family val="1"/>
      </rPr>
      <t>e</t>
    </r>
  </si>
  <si>
    <t xml:space="preserve">         Installation of CMS </t>
  </si>
  <si>
    <t xml:space="preserve">         Performance specification tests for CMS </t>
  </si>
  <si>
    <t xml:space="preserve">         Repeat performance specification tests/CMS </t>
  </si>
  <si>
    <t xml:space="preserve">         Initial equipment inspection (small rural HMIWI) </t>
  </si>
  <si>
    <r>
      <t xml:space="preserve">         Annual update of operating information</t>
    </r>
    <r>
      <rPr>
        <vertAlign val="superscript"/>
        <sz val="8"/>
        <color rgb="FF000000"/>
        <rFont val="Times New Roman"/>
        <family val="1"/>
      </rPr>
      <t xml:space="preserve"> f</t>
    </r>
  </si>
  <si>
    <r>
      <t xml:space="preserve">         Review operating information with each operator </t>
    </r>
    <r>
      <rPr>
        <vertAlign val="superscript"/>
        <sz val="8"/>
        <color rgb="FF000000"/>
        <rFont val="Times New Roman"/>
        <family val="1"/>
      </rPr>
      <t>g</t>
    </r>
  </si>
  <si>
    <t xml:space="preserve">         Annual equipment inspection (small rural HMIWI) </t>
  </si>
  <si>
    <t xml:space="preserve">         Annual equipment inspection (all other HMIWI) </t>
  </si>
  <si>
    <t>See 3B</t>
  </si>
  <si>
    <r>
      <t xml:space="preserve">         Development of operating information </t>
    </r>
    <r>
      <rPr>
        <vertAlign val="superscript"/>
        <sz val="8"/>
        <color rgb="FF000000"/>
        <rFont val="Times New Roman"/>
        <family val="1"/>
      </rPr>
      <t>h</t>
    </r>
  </si>
  <si>
    <r>
      <t xml:space="preserve">     E.  Write report </t>
    </r>
    <r>
      <rPr>
        <vertAlign val="superscript"/>
        <sz val="8"/>
        <color rgb="FF000000"/>
        <rFont val="Times New Roman"/>
        <family val="1"/>
      </rPr>
      <t>e</t>
    </r>
  </si>
  <si>
    <t xml:space="preserve">         Increments of progress for HMIWI that will Comply</t>
  </si>
  <si>
    <t xml:space="preserve">           Control plan</t>
  </si>
  <si>
    <t xml:space="preserve">           Notification of construction contracts </t>
  </si>
  <si>
    <t xml:space="preserve">           Notification of construction commencement </t>
  </si>
  <si>
    <t xml:space="preserve">           Notification of construction completion  </t>
  </si>
  <si>
    <t xml:space="preserve">           Notification of control plan completion </t>
  </si>
  <si>
    <t xml:space="preserve">           Request for extension to shut down date </t>
  </si>
  <si>
    <t xml:space="preserve">           Notification of initial performance test </t>
  </si>
  <si>
    <t xml:space="preserve">           Notification of initial CMS demonstration </t>
  </si>
  <si>
    <r>
      <t xml:space="preserve">          Waste management plan  </t>
    </r>
    <r>
      <rPr>
        <vertAlign val="superscript"/>
        <sz val="8"/>
        <color rgb="FF000000"/>
        <rFont val="Times New Roman"/>
        <family val="1"/>
      </rPr>
      <t>i</t>
    </r>
  </si>
  <si>
    <t xml:space="preserve">          Report of initial performance test for PM, CO, Hg, dioxins/furans, and stack opacity (small rural HMIWI) </t>
  </si>
  <si>
    <t xml:space="preserve">          Report of initial performance test for PM, CO, HCI, dioxins/furans, metals, and stack opacity (small non-rural, medium, and large HMIWI) </t>
  </si>
  <si>
    <t xml:space="preserve">         Report of initial CMS demonstration</t>
  </si>
  <si>
    <t>See 4B</t>
  </si>
  <si>
    <t xml:space="preserve">       Annual report </t>
  </si>
  <si>
    <t xml:space="preserve">           CMS operating parameters </t>
  </si>
  <si>
    <r>
      <t xml:space="preserve">           Emissions/parameter exceedances and periods when emission/parameter data not obtained  </t>
    </r>
    <r>
      <rPr>
        <vertAlign val="superscript"/>
        <sz val="8"/>
        <color rgb="FF000000"/>
        <rFont val="Times New Roman"/>
        <family val="1"/>
      </rPr>
      <t>j</t>
    </r>
  </si>
  <si>
    <t>- Small rural HMIWI</t>
  </si>
  <si>
    <t>- All other HMIWI</t>
  </si>
  <si>
    <t xml:space="preserve">           Report of annual performance test </t>
  </si>
  <si>
    <t xml:space="preserve">           Report of no exceedances</t>
  </si>
  <si>
    <t xml:space="preserve">           Report of annual equipment inspection</t>
  </si>
  <si>
    <r>
      <t xml:space="preserve">       Semiannual report of emissions/parameter exceedances and periods when emission/parameter data not obtained (small non-rural, medium, and large HMIWI) </t>
    </r>
    <r>
      <rPr>
        <vertAlign val="superscript"/>
        <sz val="8"/>
        <color rgb="FF000000"/>
        <rFont val="Times New Roman"/>
        <family val="1"/>
      </rPr>
      <t>j</t>
    </r>
  </si>
  <si>
    <r>
      <t xml:space="preserve">       Semiannual report of emissions/parameter exceedances and periods when emission/parameter data not obtained (small rural HMIWI) </t>
    </r>
    <r>
      <rPr>
        <vertAlign val="superscript"/>
        <sz val="8"/>
        <color rgb="FF000000"/>
        <rFont val="Times New Roman"/>
        <family val="1"/>
      </rPr>
      <t>j</t>
    </r>
  </si>
  <si>
    <t>Subtotal for Reporting Requirements (Privately-owned HMIWI)</t>
  </si>
  <si>
    <t>5.  Reporting requirements (Federally-owned HMIWI)</t>
  </si>
  <si>
    <t xml:space="preserve">      B.  Required activities</t>
  </si>
  <si>
    <t xml:space="preserve">         Annual control equipment inspection</t>
  </si>
  <si>
    <t xml:space="preserve">      C.  Create information</t>
  </si>
  <si>
    <t>NA</t>
  </si>
  <si>
    <t xml:space="preserve">      D.  Gather existing information</t>
  </si>
  <si>
    <t xml:space="preserve">      E.  Write report</t>
  </si>
  <si>
    <r>
      <t xml:space="preserve">       Semiannual report of emissions/parameter exceedances and periods when emission/parameter data not obtained  </t>
    </r>
    <r>
      <rPr>
        <vertAlign val="superscript"/>
        <sz val="8"/>
        <color rgb="FF000000"/>
        <rFont val="Times New Roman"/>
        <family val="1"/>
      </rPr>
      <t>j</t>
    </r>
  </si>
  <si>
    <t>Subtotal for Reporting Requirements (Federally-owned HMIWI)</t>
  </si>
  <si>
    <t>6.  Reporting requirements (State/locally-owned HMIWI)</t>
  </si>
  <si>
    <r>
      <t xml:space="preserve">         Annual update of operating information</t>
    </r>
    <r>
      <rPr>
        <vertAlign val="superscript"/>
        <sz val="8"/>
        <color rgb="FF000000"/>
        <rFont val="Times New Roman"/>
        <family val="1"/>
      </rPr>
      <t xml:space="preserve"> </t>
    </r>
  </si>
  <si>
    <t xml:space="preserve">         Review operating information with each operator </t>
  </si>
  <si>
    <r>
      <t xml:space="preserve">           Report of no exceedances </t>
    </r>
    <r>
      <rPr>
        <vertAlign val="superscript"/>
        <sz val="8"/>
        <color rgb="FF000000"/>
        <rFont val="Times New Roman"/>
        <family val="1"/>
      </rPr>
      <t>j</t>
    </r>
  </si>
  <si>
    <t>Subtotal for Reporting Requirements (State/locally-owned HMIWI)</t>
  </si>
  <si>
    <t>7.   Reporting requirements (co-fired combustors and pathological/low-level radioactive/chemotherapeutic waste combustors)</t>
  </si>
  <si>
    <t xml:space="preserve">           Notification of exemption claim </t>
  </si>
  <si>
    <t xml:space="preserve">           Notification of relative amounts of hospital waste, medical/infectious waste, and other fuels and wastes to be combusted (co-fired combustors only) </t>
  </si>
  <si>
    <t>Subtotal for Reporting Requirements (Co-fired combustors and pathological/low-level radioactive/chemotherapeutic waste combustors)</t>
  </si>
  <si>
    <t>8.  Recordkeeping requirements (States)</t>
  </si>
  <si>
    <t xml:space="preserve">     B.  Plan activities</t>
  </si>
  <si>
    <t xml:space="preserve">     C.  Implement activities</t>
  </si>
  <si>
    <t xml:space="preserve">     D.  Develop record system</t>
  </si>
  <si>
    <t xml:space="preserve">     E.  Time to enter information</t>
  </si>
  <si>
    <t xml:space="preserve">     F.  Time to train personnel</t>
  </si>
  <si>
    <t xml:space="preserve">     G. Time for audits</t>
  </si>
  <si>
    <t>Subtotal for Recordkeeping Requirements (States)</t>
  </si>
  <si>
    <t>9.  Recordkeeping requirements (privately-owned HMIWI)</t>
  </si>
  <si>
    <t xml:space="preserve">          Records of startup, shutdown, malfunction </t>
  </si>
  <si>
    <t xml:space="preserve">          Records of persons reviewing operating information r</t>
  </si>
  <si>
    <r>
      <t xml:space="preserve">          Records of operators completing training </t>
    </r>
    <r>
      <rPr>
        <vertAlign val="superscript"/>
        <sz val="8"/>
        <color rgb="FF000000"/>
        <rFont val="Times New Roman"/>
        <family val="1"/>
      </rPr>
      <t xml:space="preserve"> </t>
    </r>
    <r>
      <rPr>
        <sz val="8"/>
        <color rgb="FF000000"/>
        <rFont val="Times New Roman"/>
        <family val="1"/>
      </rPr>
      <t>requirements</t>
    </r>
  </si>
  <si>
    <t xml:space="preserve">          Records of operators that have been qualified</t>
  </si>
  <si>
    <t xml:space="preserve">          Records of initial performance test</t>
  </si>
  <si>
    <t>See 4E</t>
  </si>
  <si>
    <t xml:space="preserve">          Records of process and control device operating parameters</t>
  </si>
  <si>
    <t xml:space="preserve">          Records of CMS operation and maintenance</t>
  </si>
  <si>
    <r>
      <t xml:space="preserve">         Records of emissions/parameter exceedances and periods when emission/parameter data not obtained </t>
    </r>
    <r>
      <rPr>
        <vertAlign val="superscript"/>
        <sz val="8"/>
        <color rgb="FF000000"/>
        <rFont val="Times New Roman"/>
        <family val="1"/>
      </rPr>
      <t>j</t>
    </r>
  </si>
  <si>
    <t xml:space="preserve">         Records of annual and subsequent compliance tests</t>
  </si>
  <si>
    <t xml:space="preserve">         Records of annual equipment inspection</t>
  </si>
  <si>
    <t xml:space="preserve">     F.  Time to train personnel </t>
  </si>
  <si>
    <t>Subtotal for Recordkeeping Requirements (Privately-owned HMIWI)</t>
  </si>
  <si>
    <t>10.  Recordkeeping requirements (Federally-owned HMIWI)</t>
  </si>
  <si>
    <t xml:space="preserve">          Records of persons reviewing operating information </t>
  </si>
  <si>
    <t>See 5E</t>
  </si>
  <si>
    <t>See 5B</t>
  </si>
  <si>
    <t>Subtotal  for Recordkeeping Requirements  (Federally-owned HMIWI)</t>
  </si>
  <si>
    <t>11.  Recordkeeping requirements (State/locally-owned HMIWI)</t>
  </si>
  <si>
    <t>Subtotal  for Recordkeeping Requirements  (State/Locally-owned HMIWI)</t>
  </si>
  <si>
    <t xml:space="preserve">12.  Recordkeeping requirements (co-fired and pathological/low-level radioactive/ chemotherapeutic combustors) </t>
  </si>
  <si>
    <r>
      <t xml:space="preserve">         Quarterly records of periods when only pathological, low-level radioactive, chemotherapeutic waste burned </t>
    </r>
    <r>
      <rPr>
        <vertAlign val="superscript"/>
        <sz val="8"/>
        <color rgb="FF000000"/>
        <rFont val="Times New Roman"/>
        <family val="1"/>
      </rPr>
      <t>k</t>
    </r>
  </si>
  <si>
    <r>
      <t xml:space="preserve">         Quarterly records of weight of hospital waste and medical/infectious waste combusted, and weight of all other fuels and waste combusted (co-fired only) </t>
    </r>
    <r>
      <rPr>
        <vertAlign val="superscript"/>
        <sz val="8"/>
        <color rgb="FF000000"/>
        <rFont val="Times New Roman"/>
        <family val="1"/>
      </rPr>
      <t>k</t>
    </r>
  </si>
  <si>
    <t>Subtotal  for Recordkeeping Requirements  (Co-fired and pathological/low level radioactive / chemotherapeutic combustors)</t>
  </si>
  <si>
    <t xml:space="preserve">     G.  Time for audits</t>
  </si>
  <si>
    <t>TOTAL REPORTING REQUIREMENTS (FROM SUBTOTALS)</t>
  </si>
  <si>
    <t>TOTAL RECORDKEEPING REQUIREMENTS (FROM SUBTOTALS)</t>
  </si>
  <si>
    <t xml:space="preserve">     A.  Familiarize with Regulatory Requirements</t>
  </si>
  <si>
    <t>(A)
Person hours per occurrence</t>
  </si>
  <si>
    <t>(B) 
No. of occurrences per respondent per year</t>
  </si>
  <si>
    <r>
      <t xml:space="preserve">(D) 
Respondents per year  </t>
    </r>
    <r>
      <rPr>
        <b/>
        <vertAlign val="superscript"/>
        <sz val="8"/>
        <color rgb="FF000000"/>
        <rFont val="Times New Roman"/>
        <family val="1"/>
      </rPr>
      <t>a</t>
    </r>
  </si>
  <si>
    <t>(E) 
Technical person- hours per year 
(E=CxD)</t>
  </si>
  <si>
    <t>(C) 
Person hours per respondent per year 
(C=AxB)</t>
  </si>
  <si>
    <t>(F) 
Management person hours per year 
(Ex0.05)</t>
  </si>
  <si>
    <t>(G) 
Clerical person hours per year 
(Ex0.1)</t>
  </si>
  <si>
    <r>
      <t xml:space="preserve">(H) 
Total Cost per year </t>
    </r>
    <r>
      <rPr>
        <b/>
        <vertAlign val="superscript"/>
        <sz val="8"/>
        <color rgb="FF000000"/>
        <rFont val="Times New Roman"/>
        <family val="1"/>
      </rPr>
      <t>b</t>
    </r>
  </si>
  <si>
    <t>Assumptions:</t>
  </si>
  <si>
    <r>
      <t>a</t>
    </r>
    <r>
      <rPr>
        <sz val="10"/>
        <color theme="1"/>
        <rFont val="Times New Roman"/>
        <family val="1"/>
      </rPr>
      <t xml:space="preserve">  We have assumed that there are approximately 79 respondents, with no additional new or reconstructed sources becoming subject to the rule over the next three years.  </t>
    </r>
  </si>
  <si>
    <r>
      <t xml:space="preserve">The breakdown is as follows: 47 privately-owned HMIWI (including 2 small rural HMIWI), 6 Federally-owned HMIWI, and 4 State/locally-owned HMIWI, and  </t>
    </r>
    <r>
      <rPr>
        <sz val="10"/>
        <color rgb="FF000000"/>
        <rFont val="Times New Roman"/>
        <family val="1"/>
      </rPr>
      <t>22 States that require annual State Plan Inventory.</t>
    </r>
  </si>
  <si>
    <r>
      <t>e</t>
    </r>
    <r>
      <rPr>
        <sz val="10"/>
        <color theme="1"/>
        <rFont val="Times New Roman"/>
        <family val="1"/>
      </rPr>
      <t xml:space="preserve">  The zero value for number of respondents indicates that burden was incurred prior to the time period covered by this supporting statement or for new respondents.</t>
    </r>
  </si>
  <si>
    <r>
      <t>f</t>
    </r>
    <r>
      <rPr>
        <sz val="10"/>
        <color theme="1"/>
        <rFont val="Times New Roman"/>
        <family val="1"/>
      </rPr>
      <t xml:space="preserve">  We have assumed that it would take each respondent 20 hours each to update the annual operating information.</t>
    </r>
  </si>
  <si>
    <r>
      <t>g</t>
    </r>
    <r>
      <rPr>
        <sz val="10"/>
        <color theme="1"/>
        <rFont val="Times New Roman"/>
        <family val="1"/>
      </rPr>
      <t xml:space="preserve">  We have assumed that it would take each respondent 8 hours to review the operating information with each operator.</t>
    </r>
  </si>
  <si>
    <r>
      <t xml:space="preserve">h  </t>
    </r>
    <r>
      <rPr>
        <sz val="10"/>
        <color theme="1"/>
        <rFont val="Times New Roman"/>
        <family val="1"/>
      </rPr>
      <t>We have assumed that each facility will take 160 hours to develop the operating information.</t>
    </r>
  </si>
  <si>
    <r>
      <t xml:space="preserve">i </t>
    </r>
    <r>
      <rPr>
        <sz val="10"/>
        <color theme="1"/>
        <rFont val="Times New Roman"/>
        <family val="1"/>
      </rPr>
      <t xml:space="preserve"> We have assumed that each facility will rake 40 hours to develop the waste management plan.</t>
    </r>
  </si>
  <si>
    <r>
      <t>j</t>
    </r>
    <r>
      <rPr>
        <sz val="10"/>
        <color theme="1"/>
        <rFont val="Times New Roman"/>
        <family val="1"/>
      </rPr>
      <t xml:space="preserve">  Assume 20 percent of respondents report exceedances, and 80 percent report no exceedances.</t>
    </r>
  </si>
  <si>
    <r>
      <rPr>
        <vertAlign val="superscript"/>
        <sz val="10"/>
        <color theme="1"/>
        <rFont val="Times New Roman"/>
        <family val="1"/>
      </rPr>
      <t>k</t>
    </r>
    <r>
      <rPr>
        <sz val="10"/>
        <color theme="1"/>
        <rFont val="Times New Roman"/>
        <family val="1"/>
      </rPr>
      <t xml:space="preserve">  We have assumed that all </t>
    </r>
    <r>
      <rPr>
        <sz val="10"/>
        <color rgb="FF000000"/>
        <rFont val="Times New Roman"/>
        <family val="1"/>
      </rPr>
      <t>co-fired and pathological/low-level radioactive/ chemotherapeutic combustors units would be owned by the private sector.</t>
    </r>
  </si>
  <si>
    <r>
      <t xml:space="preserve">Table 1: Annual Respondent Burden and Cost – </t>
    </r>
    <r>
      <rPr>
        <b/>
        <sz val="12"/>
        <color theme="1"/>
        <rFont val="Times New Roman"/>
        <family val="1"/>
      </rPr>
      <t>State and Federal Emission Guidelines for Hospital/Medical/Infectious Waste Incinerators (40 CFR Part 60, Subpart Ce and 40 CFR Part 62, Subpart HHH) (Renewal)</t>
    </r>
  </si>
  <si>
    <t>See 6B</t>
  </si>
  <si>
    <t>See 3A</t>
  </si>
  <si>
    <t>See 4A</t>
  </si>
  <si>
    <t>See 5A</t>
  </si>
  <si>
    <t>See 6A</t>
  </si>
  <si>
    <t>See 6E</t>
  </si>
  <si>
    <t>See 7A</t>
  </si>
  <si>
    <r>
      <t xml:space="preserve"> </t>
    </r>
    <r>
      <rPr>
        <vertAlign val="superscript"/>
        <sz val="12"/>
        <color theme="1"/>
        <rFont val="Times New Roman"/>
        <family val="1"/>
      </rPr>
      <t>b</t>
    </r>
    <r>
      <rPr>
        <sz val="10"/>
        <color theme="1"/>
        <rFont val="Times New Roman"/>
        <family val="1"/>
      </rPr>
      <t xml:space="preserve">  This ICR uses the following labor rates for industry: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In addition, this ICR uses the following labor rates for State government: $65.41 for Managerial labor; $52.43 for Technical labor, and $24.88 for Clerical labor. These rates are from the United States Department of Labor, Bureau of Labor Statistics, May 2013 National Industry-Specifics Occupational Employment and Wage Estimates for State government (NAICS code 999200). The rates have been increased by 60 percent to account for the benefit packages available to State government employees. </t>
    </r>
  </si>
  <si>
    <t>Private</t>
  </si>
  <si>
    <t>State</t>
  </si>
  <si>
    <r>
      <t xml:space="preserve">     A.  Familiarize with Regulatory Requirements </t>
    </r>
    <r>
      <rPr>
        <vertAlign val="superscript"/>
        <sz val="8"/>
        <color rgb="FF000000"/>
        <rFont val="Times New Roman"/>
        <family val="1"/>
      </rPr>
      <t>c</t>
    </r>
  </si>
  <si>
    <r>
      <t xml:space="preserve">     B.  Required activities </t>
    </r>
    <r>
      <rPr>
        <vertAlign val="superscript"/>
        <sz val="8"/>
        <color rgb="FF000000"/>
        <rFont val="Times New Roman"/>
        <family val="1"/>
      </rPr>
      <t>d</t>
    </r>
  </si>
  <si>
    <r>
      <t xml:space="preserve">     A.  Familiarize with Regulatory Requirements </t>
    </r>
    <r>
      <rPr>
        <vertAlign val="superscript"/>
        <sz val="8"/>
        <color rgb="FF000000"/>
        <rFont val="Times New Roman"/>
        <family val="1"/>
      </rPr>
      <t xml:space="preserve"> c</t>
    </r>
  </si>
  <si>
    <r>
      <t xml:space="preserve">      A.  Familiarize with Regulatory Requirements </t>
    </r>
    <r>
      <rPr>
        <vertAlign val="superscript"/>
        <sz val="8"/>
        <color rgb="FF000000"/>
        <rFont val="Times New Roman"/>
        <family val="1"/>
      </rPr>
      <t>c</t>
    </r>
  </si>
  <si>
    <r>
      <t>d</t>
    </r>
    <r>
      <rPr>
        <sz val="10"/>
        <color theme="1"/>
        <rFont val="Times New Roman"/>
        <family val="1"/>
      </rPr>
      <t xml:space="preserve">  Assume all 22 states with HMIWI have approved State Plan by the first year of this ICR. However, the State Plan/Inventory is updated on an annual basis. </t>
    </r>
  </si>
  <si>
    <r>
      <rPr>
        <vertAlign val="superscript"/>
        <sz val="10"/>
        <color theme="1"/>
        <rFont val="Times New Roman"/>
        <family val="1"/>
      </rPr>
      <t>c</t>
    </r>
    <r>
      <rPr>
        <sz val="10"/>
        <color theme="1"/>
        <rFont val="Times New Roman"/>
        <family val="1"/>
      </rPr>
      <t xml:space="preserve"> We have assumed all respondents will have to familiarize with regulatory requirements</t>
    </r>
  </si>
  <si>
    <t>Note: States and tribes may choose to impose requirements that are more stringent.  However, the burden estimates provided in this ICR assume that the state and tribal plans mirror the federal Emission Guidelines.</t>
  </si>
  <si>
    <t>1.  Initial performance test</t>
  </si>
  <si>
    <t>2.  Repeat performance test</t>
  </si>
  <si>
    <t xml:space="preserve">     A.  Retesting preparation</t>
  </si>
  <si>
    <t xml:space="preserve">     B.  Attend retesting</t>
  </si>
  <si>
    <t>3.  Report review</t>
  </si>
  <si>
    <t xml:space="preserve">     A. Review reports for co-fired combustors</t>
  </si>
  <si>
    <t xml:space="preserve">         Review notification of exemption claim</t>
  </si>
  <si>
    <t xml:space="preserve">         Review notification of relative amounts of hospital waste, medical/infectious waste, and other fuels and wastes to be combusted</t>
  </si>
  <si>
    <t xml:space="preserve">     B. Review notification of exemption claim for pathological, low-level radioactive, chemotherapeutic combustors</t>
  </si>
  <si>
    <t xml:space="preserve">     C. Review reports of increments of progress  </t>
  </si>
  <si>
    <t xml:space="preserve">         Review control plan</t>
  </si>
  <si>
    <t xml:space="preserve">         Review notification of construction contracts</t>
  </si>
  <si>
    <t xml:space="preserve">         Review notification of construction  commencement</t>
  </si>
  <si>
    <t xml:space="preserve">         Review notification of construction completion</t>
  </si>
  <si>
    <t xml:space="preserve">         Review notification of control plan completion</t>
  </si>
  <si>
    <t xml:space="preserve">     D. Review request for extension for HMIWI planning to shut down late</t>
  </si>
  <si>
    <t xml:space="preserve">     E. Review reports for small non-rural, medium and large HMIWI</t>
  </si>
  <si>
    <t xml:space="preserve">        Review waste management plan</t>
  </si>
  <si>
    <t xml:space="preserve">        Review notification of initial performance test </t>
  </si>
  <si>
    <t xml:space="preserve">        Review notification of initial CMS demonstration</t>
  </si>
  <si>
    <t xml:space="preserve">        Review report of initial performance test</t>
  </si>
  <si>
    <t xml:space="preserve">        Review report of initial CMS demonstration</t>
  </si>
  <si>
    <t xml:space="preserve">        Review annual report</t>
  </si>
  <si>
    <t xml:space="preserve">            CMS operating parameters</t>
  </si>
  <si>
    <r>
      <t xml:space="preserve"> Emissions/parameter exceedances and periods when emission/parameter data not obtained </t>
    </r>
    <r>
      <rPr>
        <vertAlign val="superscript"/>
        <sz val="8"/>
        <color rgb="FF000000"/>
        <rFont val="Times New Roman"/>
        <family val="1"/>
      </rPr>
      <t>c</t>
    </r>
  </si>
  <si>
    <t xml:space="preserve">            Results of annual performance test</t>
  </si>
  <si>
    <t xml:space="preserve">            Report of no exceedances </t>
  </si>
  <si>
    <r>
      <t xml:space="preserve">        Review semiannual report of emissions/ parameter exceedances and periods when emission/parameter data not obtained </t>
    </r>
    <r>
      <rPr>
        <vertAlign val="superscript"/>
        <sz val="8"/>
        <color rgb="FF000000"/>
        <rFont val="Times New Roman"/>
        <family val="1"/>
      </rPr>
      <t>c</t>
    </r>
  </si>
  <si>
    <t xml:space="preserve">         Report of annual equipment inspection (Small rural HMIWI)</t>
  </si>
  <si>
    <t xml:space="preserve">         Report of annual control equipment inspection (All other HMIWI)</t>
  </si>
  <si>
    <t xml:space="preserve">     G. Review reports for States</t>
  </si>
  <si>
    <r>
      <t xml:space="preserve">        Review annual update of State Plan Inventory </t>
    </r>
    <r>
      <rPr>
        <vertAlign val="superscript"/>
        <sz val="8"/>
        <color rgb="FF000000"/>
        <rFont val="Times New Roman"/>
        <family val="1"/>
      </rPr>
      <t>d</t>
    </r>
  </si>
  <si>
    <r>
      <t xml:space="preserve">4.  Prepare annual summary report </t>
    </r>
    <r>
      <rPr>
        <vertAlign val="superscript"/>
        <sz val="8"/>
        <color rgb="FF000000"/>
        <rFont val="Times New Roman"/>
        <family val="1"/>
      </rPr>
      <t>e</t>
    </r>
  </si>
  <si>
    <r>
      <t xml:space="preserve">Table 2: Average Annual EPA Burden and Cost – </t>
    </r>
    <r>
      <rPr>
        <b/>
        <sz val="12"/>
        <color theme="1"/>
        <rFont val="Times New Roman"/>
        <family val="1"/>
      </rPr>
      <t>State and Federal Emission Guidelines for Hospital/Medical/Infectious Waste Incinerators (40 CFR Part 60, Subpart Ce and 40 CFR Part 62, Subpart HHH) (Renewal)</t>
    </r>
  </si>
  <si>
    <t>(A) 
Person hours per occurrence</t>
  </si>
  <si>
    <r>
      <t xml:space="preserve">TOTAL LABOR BURDEN AND COST (ROUNDED) </t>
    </r>
    <r>
      <rPr>
        <b/>
        <vertAlign val="superscript"/>
        <sz val="8"/>
        <color rgb="FF000000"/>
        <rFont val="Times New Roman"/>
        <family val="1"/>
      </rPr>
      <t>l</t>
    </r>
  </si>
  <si>
    <r>
      <t xml:space="preserve">TOTAL CAPITAL AND O&amp;M COST (ROUNDED) </t>
    </r>
    <r>
      <rPr>
        <b/>
        <vertAlign val="superscript"/>
        <sz val="8"/>
        <color rgb="FF000000"/>
        <rFont val="Times New Roman"/>
        <family val="1"/>
      </rPr>
      <t>l</t>
    </r>
  </si>
  <si>
    <r>
      <t xml:space="preserve">GRAND TOTAL (ROUNDED) </t>
    </r>
    <r>
      <rPr>
        <b/>
        <vertAlign val="superscript"/>
        <sz val="8"/>
        <color rgb="FF000000"/>
        <rFont val="Times New Roman"/>
        <family val="1"/>
      </rPr>
      <t>l</t>
    </r>
  </si>
  <si>
    <r>
      <t>d</t>
    </r>
    <r>
      <rPr>
        <sz val="10"/>
        <color theme="1"/>
        <rFont val="Times New Roman"/>
        <family val="1"/>
      </rPr>
      <t xml:space="preserve">  Assume all 22 States have approved State/Plan Inventory by the first year of this ICR. All States are expected to update State Plan/Inventory annually. </t>
    </r>
  </si>
  <si>
    <r>
      <t>e</t>
    </r>
    <r>
      <rPr>
        <sz val="10"/>
        <color theme="1"/>
        <rFont val="Times New Roman"/>
        <family val="1"/>
      </rPr>
      <t xml:space="preserve">  We have assumed that all respondents will have to prepare annual summary report.</t>
    </r>
  </si>
  <si>
    <r>
      <t>a</t>
    </r>
    <r>
      <rPr>
        <sz val="10"/>
        <color theme="1"/>
        <rFont val="Times New Roman"/>
        <family val="1"/>
      </rPr>
      <t xml:space="preserve">  We have assumed that there are approximately 57 respondents, with no additional new or reconstructed sources becoming subject to the rule over the next three years.  The 57 respondents are located in 22 States.  </t>
    </r>
  </si>
  <si>
    <r>
      <t>c</t>
    </r>
    <r>
      <rPr>
        <sz val="10"/>
        <color theme="1"/>
        <rFont val="Times New Roman"/>
        <family val="1"/>
      </rPr>
      <t xml:space="preserve">  Assume 20 percent of respondents report parameter exceedances, and 80 percent report no exceedances.</t>
    </r>
  </si>
  <si>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x 1.6), $46.67 for Technical (GS-12, Step 1, $29.17 x 1.6) and $25.25 Clerical (GS-6, Step 3, $15.78 x 1.6).  These rates are from the Office of Personnel Management (OPM) “2014 General Schedule” which excludes locality rates of pay.</t>
    </r>
  </si>
  <si>
    <r>
      <t xml:space="preserve">TOTAL ANNUAL BURDEN AND COST (ROUNDED) </t>
    </r>
    <r>
      <rPr>
        <b/>
        <vertAlign val="superscript"/>
        <sz val="8"/>
        <color rgb="FF000000"/>
        <rFont val="Times New Roman"/>
        <family val="1"/>
      </rPr>
      <t>f</t>
    </r>
  </si>
  <si>
    <r>
      <t xml:space="preserve">f  </t>
    </r>
    <r>
      <rPr>
        <sz val="10"/>
        <color theme="1"/>
        <rFont val="Times New Roman"/>
        <family val="1"/>
      </rPr>
      <t>Totals have been rounded to 3 significant figures. Figures may not add exactly due to rounding</t>
    </r>
  </si>
  <si>
    <r>
      <t xml:space="preserve">l   </t>
    </r>
    <r>
      <rPr>
        <sz val="10"/>
        <color theme="1"/>
        <rFont val="Times New Roman"/>
        <family val="1"/>
      </rPr>
      <t>Totals have been rounded to 3 significant figures. Figures may not add exactly due to rounding</t>
    </r>
  </si>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</sst>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0.0"/>
    <numFmt numFmtId="165" formatCode="#,##0.0"/>
  </numFmts>
  <fonts count="13" x14ac:knownFonts="1">
    <font>
      <sz val="11"/>
      <color theme="1"/>
      <name val="Calibri"/>
      <family val="2"/>
      <scheme val="minor"/>
    </font>
    <font>
      <sz val="10"/>
      <color theme="1"/>
      <name val="Times New Roman"/>
      <family val="1"/>
    </font>
    <font>
      <b/>
      <sz val="12"/>
      <color theme="1"/>
      <name val="Times New Roman"/>
      <family val="1"/>
    </font>
    <font>
      <b/>
      <sz val="8"/>
      <color rgb="FF000000"/>
      <name val="Times New Roman"/>
      <family val="1"/>
    </font>
    <font>
      <b/>
      <vertAlign val="superscript"/>
      <sz val="8"/>
      <color rgb="FF000000"/>
      <name val="Times New Roman"/>
      <family val="1"/>
    </font>
    <font>
      <sz val="8"/>
      <color rgb="FF000000"/>
      <name val="Times New Roman"/>
      <family val="1"/>
    </font>
    <font>
      <vertAlign val="superscript"/>
      <sz val="8"/>
      <color rgb="FF000000"/>
      <name val="Times New Roman"/>
      <family val="1"/>
    </font>
    <font>
      <b/>
      <sz val="10"/>
      <color theme="1"/>
      <name val="Times New Roman"/>
      <family val="1"/>
    </font>
    <font>
      <vertAlign val="superscript"/>
      <sz val="12"/>
      <color theme="1"/>
      <name val="Times New Roman"/>
      <family val="1"/>
    </font>
    <font>
      <sz val="10"/>
      <color rgb="FF000000"/>
      <name val="Times New Roman"/>
      <family val="1"/>
    </font>
    <font>
      <vertAlign val="superscript"/>
      <sz val="10"/>
      <color theme="1"/>
      <name val="Times New Roman"/>
      <family val="1"/>
    </font>
    <font>
      <b/>
      <sz val="12"/>
      <color rgb="FF000000"/>
      <name val="Times New Roman"/>
      <family val="1"/>
    </font>
    <font>
      <i/>
      <sz val="11"/>
      <color theme="1"/>
      <name val="Calibri"/>
      <family val="2"/>
      <scheme val="minor"/>
    </font>
  </fonts>
  <fills count="3">
    <fill>
      <patternFill patternType="none"/>
    </fill>
    <fill>
      <patternFill patternType="gray125"/>
    </fill>
    <fill>
      <patternFill patternType="solid">
        <fgColor rgb="FFD8D8D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3" fillId="0" borderId="1" xfId="0"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3" fillId="0" borderId="1" xfId="0" applyFont="1" applyBorder="1" applyAlignment="1">
      <alignment vertical="center"/>
    </xf>
    <xf numFmtId="0" fontId="5" fillId="2" borderId="1" xfId="0" applyFont="1" applyFill="1" applyBorder="1" applyAlignment="1">
      <alignment horizontal="center" vertical="center"/>
    </xf>
    <xf numFmtId="0" fontId="5" fillId="2" borderId="1" xfId="0" applyFont="1" applyFill="1" applyBorder="1" applyAlignment="1">
      <alignment horizontal="right" vertical="center"/>
    </xf>
    <xf numFmtId="6" fontId="5" fillId="0" borderId="1" xfId="0" applyNumberFormat="1" applyFont="1" applyBorder="1" applyAlignment="1">
      <alignment horizontal="right" vertical="center"/>
    </xf>
    <xf numFmtId="0" fontId="5" fillId="0" borderId="1" xfId="0" applyFont="1" applyBorder="1" applyAlignment="1">
      <alignment horizontal="left" vertical="center" indent="3"/>
    </xf>
    <xf numFmtId="3" fontId="5"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indent="5"/>
    </xf>
    <xf numFmtId="0" fontId="5" fillId="0" borderId="1" xfId="0" applyFont="1" applyBorder="1" applyAlignment="1">
      <alignment horizontal="left" vertical="center" wrapText="1" indent="5"/>
    </xf>
    <xf numFmtId="6" fontId="3" fillId="0" borderId="1" xfId="0" applyNumberFormat="1" applyFont="1" applyBorder="1" applyAlignment="1">
      <alignment horizontal="righ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xf numFmtId="3" fontId="3" fillId="0" borderId="1" xfId="0" applyNumberFormat="1" applyFont="1" applyBorder="1" applyAlignment="1">
      <alignment vertical="center"/>
    </xf>
    <xf numFmtId="164" fontId="5" fillId="0" borderId="1" xfId="0" applyNumberFormat="1" applyFont="1" applyBorder="1" applyAlignment="1">
      <alignment horizontal="center" vertical="center"/>
    </xf>
    <xf numFmtId="8" fontId="5" fillId="0" borderId="1" xfId="0" applyNumberFormat="1" applyFont="1" applyBorder="1" applyAlignment="1">
      <alignment horizontal="right" vertical="center"/>
    </xf>
    <xf numFmtId="165" fontId="5" fillId="0" borderId="1" xfId="0" applyNumberFormat="1" applyFont="1" applyBorder="1" applyAlignment="1">
      <alignment horizontal="center" vertical="center"/>
    </xf>
    <xf numFmtId="0" fontId="11" fillId="0" borderId="0" xfId="0" applyFont="1"/>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6" fontId="5" fillId="0" borderId="1" xfId="0" applyNumberFormat="1" applyFont="1" applyBorder="1" applyAlignment="1">
      <alignment horizontal="right" vertical="center" wrapText="1"/>
    </xf>
    <xf numFmtId="0" fontId="5" fillId="0" borderId="1" xfId="0" applyFont="1" applyBorder="1" applyAlignment="1">
      <alignment horizontal="left" vertical="center" wrapText="1" indent="6"/>
    </xf>
    <xf numFmtId="8" fontId="5" fillId="0" borderId="1" xfId="0" applyNumberFormat="1" applyFont="1" applyBorder="1" applyAlignment="1">
      <alignment horizontal="right" vertical="center" wrapText="1"/>
    </xf>
    <xf numFmtId="0" fontId="5" fillId="0" borderId="1" xfId="0" applyFont="1" applyBorder="1" applyAlignment="1">
      <alignment horizontal="left" vertical="center" indent="6"/>
    </xf>
    <xf numFmtId="3"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3"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0"/>
  <sheetViews>
    <sheetView tabSelected="1" workbookViewId="0">
      <selection activeCell="A2" sqref="A2"/>
    </sheetView>
  </sheetViews>
  <sheetFormatPr defaultRowHeight="15" x14ac:dyDescent="0.25"/>
  <cols>
    <col min="1" max="1" width="70.85546875" customWidth="1"/>
    <col min="3" max="3" width="9.5703125" customWidth="1"/>
    <col min="5" max="5" width="10.7109375" customWidth="1"/>
    <col min="9" max="9" width="11.42578125" bestFit="1" customWidth="1"/>
  </cols>
  <sheetData>
    <row r="1" spans="1:9" ht="15.75" x14ac:dyDescent="0.25">
      <c r="A1" s="25" t="s">
        <v>126</v>
      </c>
    </row>
    <row r="2" spans="1:9" ht="15.75" x14ac:dyDescent="0.25">
      <c r="A2" s="25"/>
      <c r="E2" t="s">
        <v>136</v>
      </c>
      <c r="F2">
        <v>52.43</v>
      </c>
      <c r="G2">
        <v>65.14</v>
      </c>
      <c r="H2">
        <v>24.88</v>
      </c>
    </row>
    <row r="3" spans="1:9" x14ac:dyDescent="0.25">
      <c r="A3" s="26"/>
      <c r="E3" t="s">
        <v>135</v>
      </c>
      <c r="F3">
        <v>103.97</v>
      </c>
      <c r="G3">
        <v>123.93</v>
      </c>
      <c r="H3">
        <v>51.79</v>
      </c>
    </row>
    <row r="4" spans="1:9" ht="63" x14ac:dyDescent="0.25">
      <c r="A4" s="1" t="s">
        <v>0</v>
      </c>
      <c r="B4" s="1" t="s">
        <v>108</v>
      </c>
      <c r="C4" s="1" t="s">
        <v>109</v>
      </c>
      <c r="D4" s="1" t="s">
        <v>112</v>
      </c>
      <c r="E4" s="1" t="s">
        <v>110</v>
      </c>
      <c r="F4" s="1" t="s">
        <v>111</v>
      </c>
      <c r="G4" s="1" t="s">
        <v>113</v>
      </c>
      <c r="H4" s="1" t="s">
        <v>114</v>
      </c>
      <c r="I4" s="1" t="s">
        <v>115</v>
      </c>
    </row>
    <row r="5" spans="1:9" x14ac:dyDescent="0.25">
      <c r="A5" s="2" t="s">
        <v>1</v>
      </c>
      <c r="B5" s="3" t="s">
        <v>2</v>
      </c>
      <c r="C5" s="3"/>
      <c r="D5" s="3"/>
      <c r="E5" s="3"/>
      <c r="F5" s="3"/>
      <c r="G5" s="3"/>
      <c r="H5" s="3"/>
      <c r="I5" s="4"/>
    </row>
    <row r="6" spans="1:9" x14ac:dyDescent="0.25">
      <c r="A6" s="2" t="s">
        <v>3</v>
      </c>
      <c r="B6" s="3" t="s">
        <v>2</v>
      </c>
      <c r="C6" s="3"/>
      <c r="D6" s="3"/>
      <c r="E6" s="3"/>
      <c r="F6" s="3"/>
      <c r="G6" s="3"/>
      <c r="H6" s="3"/>
      <c r="I6" s="4"/>
    </row>
    <row r="7" spans="1:9" x14ac:dyDescent="0.25">
      <c r="A7" s="5" t="s">
        <v>4</v>
      </c>
      <c r="B7" s="19"/>
      <c r="C7" s="19"/>
      <c r="D7" s="19"/>
      <c r="E7" s="19"/>
      <c r="F7" s="19"/>
      <c r="G7" s="19"/>
      <c r="H7" s="19"/>
      <c r="I7" s="20"/>
    </row>
    <row r="8" spans="1:9" x14ac:dyDescent="0.25">
      <c r="A8" s="2" t="s">
        <v>137</v>
      </c>
      <c r="B8" s="3">
        <v>1</v>
      </c>
      <c r="C8" s="3">
        <v>1</v>
      </c>
      <c r="D8" s="3">
        <f>B8*C8</f>
        <v>1</v>
      </c>
      <c r="E8" s="3">
        <v>22</v>
      </c>
      <c r="F8" s="3">
        <f>D8*E8</f>
        <v>22</v>
      </c>
      <c r="G8" s="3">
        <f>F8*0.05</f>
        <v>1.1000000000000001</v>
      </c>
      <c r="H8" s="3">
        <f>F8*0.1</f>
        <v>2.2000000000000002</v>
      </c>
      <c r="I8" s="29">
        <f>$F$3*F8+$G$3*G8+$H$3*H8</f>
        <v>2537.6010000000001</v>
      </c>
    </row>
    <row r="9" spans="1:9" x14ac:dyDescent="0.25">
      <c r="A9" s="2" t="s">
        <v>138</v>
      </c>
      <c r="B9" s="3"/>
      <c r="C9" s="3"/>
      <c r="D9" s="3"/>
      <c r="E9" s="3"/>
      <c r="F9" s="3"/>
      <c r="G9" s="3"/>
      <c r="H9" s="3"/>
      <c r="I9" s="8"/>
    </row>
    <row r="10" spans="1:9" x14ac:dyDescent="0.25">
      <c r="A10" s="9" t="s">
        <v>5</v>
      </c>
      <c r="B10" s="10">
        <v>2080</v>
      </c>
      <c r="C10" s="3">
        <v>1</v>
      </c>
      <c r="D10" s="10">
        <f t="shared" ref="D10:D18" si="0">B10*C10</f>
        <v>2080</v>
      </c>
      <c r="E10" s="3">
        <v>0</v>
      </c>
      <c r="F10" s="3">
        <f t="shared" ref="F10:F19" si="1">D10*E10</f>
        <v>0</v>
      </c>
      <c r="G10" s="3">
        <f t="shared" ref="G10:G19" si="2">F10*0.05</f>
        <v>0</v>
      </c>
      <c r="H10" s="3">
        <f t="shared" ref="H10:H19" si="3">F10*0.1</f>
        <v>0</v>
      </c>
      <c r="I10" s="8">
        <f>$F$3*F10+$G$3*G10+$H$3*H10</f>
        <v>0</v>
      </c>
    </row>
    <row r="11" spans="1:9" x14ac:dyDescent="0.25">
      <c r="A11" s="9" t="s">
        <v>6</v>
      </c>
      <c r="B11" s="3">
        <v>20</v>
      </c>
      <c r="C11" s="3">
        <v>1</v>
      </c>
      <c r="D11" s="3">
        <f t="shared" si="0"/>
        <v>20</v>
      </c>
      <c r="E11" s="3">
        <v>22</v>
      </c>
      <c r="F11" s="3">
        <f t="shared" si="1"/>
        <v>440</v>
      </c>
      <c r="G11" s="3">
        <f t="shared" si="2"/>
        <v>22</v>
      </c>
      <c r="H11" s="3">
        <f t="shared" si="3"/>
        <v>44</v>
      </c>
      <c r="I11" s="29">
        <f>$F$3*F11+$G$3*G11+$H$3*H11</f>
        <v>50752.020000000004</v>
      </c>
    </row>
    <row r="12" spans="1:9" x14ac:dyDescent="0.25">
      <c r="A12" s="9" t="s">
        <v>7</v>
      </c>
      <c r="B12" s="3">
        <v>8</v>
      </c>
      <c r="C12" s="3">
        <v>1</v>
      </c>
      <c r="D12" s="3">
        <f t="shared" si="0"/>
        <v>8</v>
      </c>
      <c r="E12" s="3">
        <v>0</v>
      </c>
      <c r="F12" s="3">
        <f t="shared" si="1"/>
        <v>0</v>
      </c>
      <c r="G12" s="3">
        <f t="shared" si="2"/>
        <v>0</v>
      </c>
      <c r="H12" s="3">
        <f t="shared" si="3"/>
        <v>0</v>
      </c>
      <c r="I12" s="8">
        <f>$F$3*F12+$G$3*G12+$H$3*H12</f>
        <v>0</v>
      </c>
    </row>
    <row r="13" spans="1:9" x14ac:dyDescent="0.25">
      <c r="A13" s="2" t="s">
        <v>8</v>
      </c>
      <c r="B13" s="3" t="s">
        <v>25</v>
      </c>
      <c r="C13" s="3"/>
      <c r="D13" s="3"/>
      <c r="E13" s="3"/>
      <c r="F13" s="3"/>
      <c r="G13" s="3"/>
      <c r="H13" s="3"/>
      <c r="I13" s="8"/>
    </row>
    <row r="14" spans="1:9" x14ac:dyDescent="0.25">
      <c r="A14" s="2" t="s">
        <v>9</v>
      </c>
      <c r="B14" s="3" t="s">
        <v>25</v>
      </c>
      <c r="C14" s="3"/>
      <c r="D14" s="3"/>
      <c r="E14" s="3"/>
      <c r="F14" s="3"/>
      <c r="G14" s="3"/>
      <c r="H14" s="3"/>
      <c r="I14" s="8"/>
    </row>
    <row r="15" spans="1:9" x14ac:dyDescent="0.25">
      <c r="A15" s="2" t="s">
        <v>10</v>
      </c>
      <c r="B15" s="3"/>
      <c r="C15" s="3"/>
      <c r="D15" s="3"/>
      <c r="E15" s="3"/>
      <c r="F15" s="3"/>
      <c r="G15" s="3"/>
      <c r="H15" s="3"/>
      <c r="I15" s="8"/>
    </row>
    <row r="16" spans="1:9" x14ac:dyDescent="0.25">
      <c r="A16" s="9" t="s">
        <v>11</v>
      </c>
      <c r="B16" s="3" t="s">
        <v>25</v>
      </c>
      <c r="C16" s="3"/>
      <c r="D16" s="3"/>
      <c r="E16" s="3"/>
      <c r="F16" s="3"/>
      <c r="G16" s="3"/>
      <c r="H16" s="3"/>
      <c r="I16" s="8"/>
    </row>
    <row r="17" spans="1:9" x14ac:dyDescent="0.25">
      <c r="A17" s="9" t="s">
        <v>6</v>
      </c>
      <c r="B17" s="3" t="s">
        <v>25</v>
      </c>
      <c r="C17" s="3"/>
      <c r="D17" s="3"/>
      <c r="E17" s="3"/>
      <c r="F17" s="3"/>
      <c r="G17" s="3"/>
      <c r="H17" s="3"/>
      <c r="I17" s="8"/>
    </row>
    <row r="18" spans="1:9" x14ac:dyDescent="0.25">
      <c r="A18" s="9" t="s">
        <v>12</v>
      </c>
      <c r="B18" s="3">
        <v>8</v>
      </c>
      <c r="C18" s="3">
        <v>1</v>
      </c>
      <c r="D18" s="3">
        <f t="shared" si="0"/>
        <v>8</v>
      </c>
      <c r="E18" s="3">
        <v>0</v>
      </c>
      <c r="F18" s="3">
        <f t="shared" si="1"/>
        <v>0</v>
      </c>
      <c r="G18" s="3">
        <f t="shared" si="2"/>
        <v>0</v>
      </c>
      <c r="H18" s="3">
        <f t="shared" si="3"/>
        <v>0</v>
      </c>
      <c r="I18" s="8">
        <f>$F$3*F18+$G$3*G18+$H$3*H18</f>
        <v>0</v>
      </c>
    </row>
    <row r="19" spans="1:9" x14ac:dyDescent="0.25">
      <c r="A19" s="9" t="s">
        <v>13</v>
      </c>
      <c r="B19" s="3">
        <v>2</v>
      </c>
      <c r="C19" s="3">
        <v>1</v>
      </c>
      <c r="D19" s="3">
        <f>B19*C19</f>
        <v>2</v>
      </c>
      <c r="E19" s="3">
        <v>0</v>
      </c>
      <c r="F19" s="3">
        <f t="shared" si="1"/>
        <v>0</v>
      </c>
      <c r="G19" s="3">
        <f t="shared" si="2"/>
        <v>0</v>
      </c>
      <c r="H19" s="3">
        <f t="shared" si="3"/>
        <v>0</v>
      </c>
      <c r="I19" s="8">
        <f>$F$3*F19+$G$3*G19+$H$3*H19</f>
        <v>0</v>
      </c>
    </row>
    <row r="20" spans="1:9" x14ac:dyDescent="0.25">
      <c r="A20" s="11" t="s">
        <v>14</v>
      </c>
      <c r="B20" s="3"/>
      <c r="C20" s="3"/>
      <c r="D20" s="3"/>
      <c r="E20" s="3"/>
      <c r="F20" s="46">
        <f>SUM(F8:H19)</f>
        <v>531.29999999999995</v>
      </c>
      <c r="G20" s="46"/>
      <c r="H20" s="46"/>
      <c r="I20" s="15">
        <f>SUM(I8:I19)</f>
        <v>53289.621000000006</v>
      </c>
    </row>
    <row r="21" spans="1:9" x14ac:dyDescent="0.25">
      <c r="A21" s="5" t="s">
        <v>15</v>
      </c>
      <c r="B21" s="6"/>
      <c r="C21" s="6"/>
      <c r="D21" s="6"/>
      <c r="E21" s="6"/>
      <c r="F21" s="6"/>
      <c r="G21" s="6"/>
      <c r="H21" s="6"/>
      <c r="I21" s="7"/>
    </row>
    <row r="22" spans="1:9" x14ac:dyDescent="0.25">
      <c r="A22" s="2" t="s">
        <v>139</v>
      </c>
      <c r="B22" s="3">
        <v>1</v>
      </c>
      <c r="C22" s="3">
        <v>1</v>
      </c>
      <c r="D22" s="3">
        <f>B22*C22</f>
        <v>1</v>
      </c>
      <c r="E22" s="3">
        <v>31</v>
      </c>
      <c r="F22" s="10">
        <f t="shared" ref="F22" si="4">D22*E22</f>
        <v>31</v>
      </c>
      <c r="G22" s="3">
        <f t="shared" ref="G22:G62" si="5">F22*0.05</f>
        <v>1.55</v>
      </c>
      <c r="H22" s="3">
        <f t="shared" ref="H22" si="6">F22*0.1</f>
        <v>3.1</v>
      </c>
      <c r="I22" s="29">
        <f t="shared" ref="I22" si="7">$F$3*F22+$G$3*G22+$H$3*H22</f>
        <v>3575.7105000000001</v>
      </c>
    </row>
    <row r="23" spans="1:9" x14ac:dyDescent="0.25">
      <c r="A23" s="2" t="s">
        <v>16</v>
      </c>
      <c r="B23" s="3"/>
      <c r="C23" s="3"/>
      <c r="D23" s="3"/>
      <c r="E23" s="3"/>
      <c r="F23" s="3"/>
      <c r="G23" s="3"/>
      <c r="H23" s="3"/>
      <c r="I23" s="8"/>
    </row>
    <row r="24" spans="1:9" x14ac:dyDescent="0.25">
      <c r="A24" s="2" t="s">
        <v>17</v>
      </c>
      <c r="B24" s="3">
        <v>15</v>
      </c>
      <c r="C24" s="3">
        <v>1</v>
      </c>
      <c r="D24" s="3">
        <f t="shared" ref="D24:D62" si="8">B24*C24</f>
        <v>15</v>
      </c>
      <c r="E24" s="3">
        <v>0</v>
      </c>
      <c r="F24" s="3">
        <f t="shared" ref="F24:F62" si="9">D24*E24</f>
        <v>0</v>
      </c>
      <c r="G24" s="3">
        <f t="shared" si="5"/>
        <v>0</v>
      </c>
      <c r="H24" s="3">
        <f t="shared" ref="H24:H62" si="10">F24*0.1</f>
        <v>0</v>
      </c>
      <c r="I24" s="8">
        <f t="shared" ref="I24:I31" si="11">$F$3*F24+$G$3*G24+$H$3*H24</f>
        <v>0</v>
      </c>
    </row>
    <row r="25" spans="1:9" x14ac:dyDescent="0.25">
      <c r="A25" s="2" t="s">
        <v>18</v>
      </c>
      <c r="B25" s="3">
        <v>8</v>
      </c>
      <c r="C25" s="3">
        <v>1</v>
      </c>
      <c r="D25" s="3">
        <f t="shared" si="8"/>
        <v>8</v>
      </c>
      <c r="E25" s="3">
        <v>0</v>
      </c>
      <c r="F25" s="3">
        <f t="shared" si="9"/>
        <v>0</v>
      </c>
      <c r="G25" s="3">
        <f t="shared" si="5"/>
        <v>0</v>
      </c>
      <c r="H25" s="3">
        <f t="shared" si="10"/>
        <v>0</v>
      </c>
      <c r="I25" s="8">
        <f t="shared" si="11"/>
        <v>0</v>
      </c>
    </row>
    <row r="26" spans="1:9" x14ac:dyDescent="0.25">
      <c r="A26" s="2" t="s">
        <v>19</v>
      </c>
      <c r="B26" s="3">
        <v>8</v>
      </c>
      <c r="C26" s="3">
        <v>1</v>
      </c>
      <c r="D26" s="3">
        <f t="shared" si="8"/>
        <v>8</v>
      </c>
      <c r="E26" s="3">
        <v>0</v>
      </c>
      <c r="F26" s="3">
        <f t="shared" si="9"/>
        <v>0</v>
      </c>
      <c r="G26" s="3">
        <f t="shared" si="5"/>
        <v>0</v>
      </c>
      <c r="H26" s="3">
        <f t="shared" si="10"/>
        <v>0</v>
      </c>
      <c r="I26" s="8">
        <f t="shared" si="11"/>
        <v>0</v>
      </c>
    </row>
    <row r="27" spans="1:9" x14ac:dyDescent="0.25">
      <c r="A27" s="2" t="s">
        <v>20</v>
      </c>
      <c r="B27" s="3">
        <v>20</v>
      </c>
      <c r="C27" s="3">
        <v>1</v>
      </c>
      <c r="D27" s="3">
        <f t="shared" si="8"/>
        <v>20</v>
      </c>
      <c r="E27" s="3">
        <v>0</v>
      </c>
      <c r="F27" s="3">
        <f t="shared" si="9"/>
        <v>0</v>
      </c>
      <c r="G27" s="3">
        <f t="shared" si="5"/>
        <v>0</v>
      </c>
      <c r="H27" s="3">
        <f t="shared" si="10"/>
        <v>0</v>
      </c>
      <c r="I27" s="8">
        <f t="shared" si="11"/>
        <v>0</v>
      </c>
    </row>
    <row r="28" spans="1:9" x14ac:dyDescent="0.25">
      <c r="A28" s="2" t="s">
        <v>21</v>
      </c>
      <c r="B28" s="3">
        <v>20</v>
      </c>
      <c r="C28" s="3">
        <v>1</v>
      </c>
      <c r="D28" s="3">
        <f t="shared" si="8"/>
        <v>20</v>
      </c>
      <c r="E28" s="3">
        <v>31</v>
      </c>
      <c r="F28" s="3">
        <f t="shared" si="9"/>
        <v>620</v>
      </c>
      <c r="G28" s="3">
        <f t="shared" si="5"/>
        <v>31</v>
      </c>
      <c r="H28" s="3">
        <f t="shared" si="10"/>
        <v>62</v>
      </c>
      <c r="I28" s="29">
        <f t="shared" si="11"/>
        <v>71514.209999999992</v>
      </c>
    </row>
    <row r="29" spans="1:9" x14ac:dyDescent="0.25">
      <c r="A29" s="2" t="s">
        <v>22</v>
      </c>
      <c r="B29" s="3">
        <v>8</v>
      </c>
      <c r="C29" s="3">
        <v>2</v>
      </c>
      <c r="D29" s="3">
        <f t="shared" si="8"/>
        <v>16</v>
      </c>
      <c r="E29" s="3">
        <v>31</v>
      </c>
      <c r="F29" s="3">
        <f t="shared" si="9"/>
        <v>496</v>
      </c>
      <c r="G29" s="3">
        <f t="shared" si="5"/>
        <v>24.8</v>
      </c>
      <c r="H29" s="3">
        <f t="shared" si="10"/>
        <v>49.6</v>
      </c>
      <c r="I29" s="29">
        <f t="shared" si="11"/>
        <v>57211.368000000002</v>
      </c>
    </row>
    <row r="30" spans="1:9" x14ac:dyDescent="0.25">
      <c r="A30" s="2" t="s">
        <v>23</v>
      </c>
      <c r="B30" s="3">
        <v>20</v>
      </c>
      <c r="C30" s="3">
        <v>1</v>
      </c>
      <c r="D30" s="3">
        <f t="shared" si="8"/>
        <v>20</v>
      </c>
      <c r="E30" s="3">
        <v>1</v>
      </c>
      <c r="F30" s="3">
        <f t="shared" si="9"/>
        <v>20</v>
      </c>
      <c r="G30" s="3">
        <f t="shared" si="5"/>
        <v>1</v>
      </c>
      <c r="H30" s="3">
        <f t="shared" si="10"/>
        <v>2</v>
      </c>
      <c r="I30" s="29">
        <f t="shared" si="11"/>
        <v>2306.91</v>
      </c>
    </row>
    <row r="31" spans="1:9" x14ac:dyDescent="0.25">
      <c r="A31" s="2" t="s">
        <v>24</v>
      </c>
      <c r="B31" s="3">
        <v>20</v>
      </c>
      <c r="C31" s="3">
        <v>1</v>
      </c>
      <c r="D31" s="3">
        <f t="shared" si="8"/>
        <v>20</v>
      </c>
      <c r="E31" s="3">
        <v>30</v>
      </c>
      <c r="F31" s="3">
        <f t="shared" si="9"/>
        <v>600</v>
      </c>
      <c r="G31" s="3">
        <f t="shared" si="5"/>
        <v>30</v>
      </c>
      <c r="H31" s="3">
        <f t="shared" si="10"/>
        <v>60</v>
      </c>
      <c r="I31" s="29">
        <f t="shared" si="11"/>
        <v>69207.299999999988</v>
      </c>
    </row>
    <row r="32" spans="1:9" x14ac:dyDescent="0.25">
      <c r="A32" s="2" t="s">
        <v>8</v>
      </c>
      <c r="B32" s="3" t="s">
        <v>41</v>
      </c>
      <c r="C32" s="3"/>
      <c r="D32" s="3"/>
      <c r="E32" s="3"/>
      <c r="F32" s="3"/>
      <c r="G32" s="3"/>
      <c r="H32" s="3"/>
      <c r="I32" s="8"/>
    </row>
    <row r="33" spans="1:9" x14ac:dyDescent="0.25">
      <c r="A33" s="2" t="s">
        <v>26</v>
      </c>
      <c r="B33" s="3">
        <v>160</v>
      </c>
      <c r="C33" s="3">
        <v>1</v>
      </c>
      <c r="D33" s="3">
        <f t="shared" si="8"/>
        <v>160</v>
      </c>
      <c r="E33" s="3">
        <v>0</v>
      </c>
      <c r="F33" s="3">
        <f t="shared" si="9"/>
        <v>0</v>
      </c>
      <c r="G33" s="3">
        <f t="shared" si="5"/>
        <v>0</v>
      </c>
      <c r="H33" s="3">
        <f t="shared" si="10"/>
        <v>0</v>
      </c>
      <c r="I33" s="8">
        <f>$F$3*F33+$G$3*G33+$H$3*H33</f>
        <v>0</v>
      </c>
    </row>
    <row r="34" spans="1:9" x14ac:dyDescent="0.25">
      <c r="A34" s="2" t="s">
        <v>9</v>
      </c>
      <c r="B34" s="3" t="s">
        <v>41</v>
      </c>
      <c r="C34" s="3"/>
      <c r="D34" s="3"/>
      <c r="E34" s="3"/>
      <c r="F34" s="3"/>
      <c r="G34" s="3"/>
      <c r="H34" s="3"/>
      <c r="I34" s="8"/>
    </row>
    <row r="35" spans="1:9" x14ac:dyDescent="0.25">
      <c r="A35" s="2" t="s">
        <v>27</v>
      </c>
      <c r="B35" s="3"/>
      <c r="C35" s="3"/>
      <c r="D35" s="3"/>
      <c r="E35" s="3"/>
      <c r="F35" s="3"/>
      <c r="G35" s="3"/>
      <c r="H35" s="3"/>
      <c r="I35" s="8"/>
    </row>
    <row r="36" spans="1:9" x14ac:dyDescent="0.25">
      <c r="A36" s="12" t="s">
        <v>28</v>
      </c>
      <c r="B36" s="2"/>
      <c r="C36" s="2"/>
      <c r="D36" s="3"/>
      <c r="E36" s="2"/>
      <c r="F36" s="3"/>
      <c r="G36" s="3"/>
      <c r="H36" s="3"/>
      <c r="I36" s="8"/>
    </row>
    <row r="37" spans="1:9" x14ac:dyDescent="0.25">
      <c r="A37" s="2" t="s">
        <v>29</v>
      </c>
      <c r="B37" s="3">
        <v>24</v>
      </c>
      <c r="C37" s="3">
        <v>1</v>
      </c>
      <c r="D37" s="3">
        <f t="shared" si="8"/>
        <v>24</v>
      </c>
      <c r="E37" s="3">
        <v>0</v>
      </c>
      <c r="F37" s="3">
        <f t="shared" si="9"/>
        <v>0</v>
      </c>
      <c r="G37" s="3">
        <f t="shared" si="5"/>
        <v>0</v>
      </c>
      <c r="H37" s="3">
        <f t="shared" si="10"/>
        <v>0</v>
      </c>
      <c r="I37" s="8">
        <f t="shared" ref="I37:I47" si="12">$F$3*F37+$G$3*G37+$H$3*H37</f>
        <v>0</v>
      </c>
    </row>
    <row r="38" spans="1:9" x14ac:dyDescent="0.25">
      <c r="A38" s="2" t="s">
        <v>30</v>
      </c>
      <c r="B38" s="3">
        <v>2</v>
      </c>
      <c r="C38" s="3">
        <v>1</v>
      </c>
      <c r="D38" s="3">
        <f t="shared" si="8"/>
        <v>2</v>
      </c>
      <c r="E38" s="3">
        <v>0</v>
      </c>
      <c r="F38" s="3">
        <f t="shared" si="9"/>
        <v>0</v>
      </c>
      <c r="G38" s="3">
        <f t="shared" si="5"/>
        <v>0</v>
      </c>
      <c r="H38" s="3">
        <f t="shared" si="10"/>
        <v>0</v>
      </c>
      <c r="I38" s="8">
        <f t="shared" si="12"/>
        <v>0</v>
      </c>
    </row>
    <row r="39" spans="1:9" x14ac:dyDescent="0.25">
      <c r="A39" s="2" t="s">
        <v>31</v>
      </c>
      <c r="B39" s="3">
        <v>2</v>
      </c>
      <c r="C39" s="3">
        <v>1</v>
      </c>
      <c r="D39" s="3">
        <f t="shared" si="8"/>
        <v>2</v>
      </c>
      <c r="E39" s="3">
        <v>0</v>
      </c>
      <c r="F39" s="3">
        <f t="shared" si="9"/>
        <v>0</v>
      </c>
      <c r="G39" s="3">
        <f t="shared" si="5"/>
        <v>0</v>
      </c>
      <c r="H39" s="3">
        <f t="shared" si="10"/>
        <v>0</v>
      </c>
      <c r="I39" s="8">
        <f t="shared" si="12"/>
        <v>0</v>
      </c>
    </row>
    <row r="40" spans="1:9" x14ac:dyDescent="0.25">
      <c r="A40" s="2" t="s">
        <v>32</v>
      </c>
      <c r="B40" s="3">
        <v>2</v>
      </c>
      <c r="C40" s="3">
        <v>1</v>
      </c>
      <c r="D40" s="3">
        <f t="shared" si="8"/>
        <v>2</v>
      </c>
      <c r="E40" s="3">
        <v>0</v>
      </c>
      <c r="F40" s="3">
        <f t="shared" si="9"/>
        <v>0</v>
      </c>
      <c r="G40" s="3">
        <f t="shared" si="5"/>
        <v>0</v>
      </c>
      <c r="H40" s="3">
        <f t="shared" si="10"/>
        <v>0</v>
      </c>
      <c r="I40" s="8">
        <f t="shared" si="12"/>
        <v>0</v>
      </c>
    </row>
    <row r="41" spans="1:9" x14ac:dyDescent="0.25">
      <c r="A41" s="2" t="s">
        <v>33</v>
      </c>
      <c r="B41" s="3">
        <v>2</v>
      </c>
      <c r="C41" s="3">
        <v>1</v>
      </c>
      <c r="D41" s="3">
        <f t="shared" si="8"/>
        <v>2</v>
      </c>
      <c r="E41" s="3">
        <v>0</v>
      </c>
      <c r="F41" s="3">
        <f t="shared" si="9"/>
        <v>0</v>
      </c>
      <c r="G41" s="3">
        <f t="shared" si="5"/>
        <v>0</v>
      </c>
      <c r="H41" s="3">
        <f t="shared" si="10"/>
        <v>0</v>
      </c>
      <c r="I41" s="8">
        <f t="shared" si="12"/>
        <v>0</v>
      </c>
    </row>
    <row r="42" spans="1:9" x14ac:dyDescent="0.25">
      <c r="A42" s="2" t="s">
        <v>34</v>
      </c>
      <c r="B42" s="3">
        <v>12</v>
      </c>
      <c r="C42" s="3">
        <v>1</v>
      </c>
      <c r="D42" s="3">
        <f t="shared" si="8"/>
        <v>12</v>
      </c>
      <c r="E42" s="3">
        <v>0</v>
      </c>
      <c r="F42" s="3">
        <f t="shared" si="9"/>
        <v>0</v>
      </c>
      <c r="G42" s="3">
        <f t="shared" si="5"/>
        <v>0</v>
      </c>
      <c r="H42" s="3">
        <f t="shared" si="10"/>
        <v>0</v>
      </c>
      <c r="I42" s="8">
        <f t="shared" si="12"/>
        <v>0</v>
      </c>
    </row>
    <row r="43" spans="1:9" x14ac:dyDescent="0.25">
      <c r="A43" s="2" t="s">
        <v>35</v>
      </c>
      <c r="B43" s="3">
        <v>2</v>
      </c>
      <c r="C43" s="3">
        <v>1</v>
      </c>
      <c r="D43" s="3">
        <f t="shared" si="8"/>
        <v>2</v>
      </c>
      <c r="E43" s="3">
        <v>0</v>
      </c>
      <c r="F43" s="3">
        <f t="shared" si="9"/>
        <v>0</v>
      </c>
      <c r="G43" s="3">
        <f t="shared" si="5"/>
        <v>0</v>
      </c>
      <c r="H43" s="3">
        <f t="shared" si="10"/>
        <v>0</v>
      </c>
      <c r="I43" s="8">
        <f t="shared" si="12"/>
        <v>0</v>
      </c>
    </row>
    <row r="44" spans="1:9" x14ac:dyDescent="0.25">
      <c r="A44" s="2" t="s">
        <v>36</v>
      </c>
      <c r="B44" s="3">
        <v>2</v>
      </c>
      <c r="C44" s="3">
        <v>1</v>
      </c>
      <c r="D44" s="3">
        <f t="shared" si="8"/>
        <v>2</v>
      </c>
      <c r="E44" s="3">
        <v>0</v>
      </c>
      <c r="F44" s="3">
        <f t="shared" si="9"/>
        <v>0</v>
      </c>
      <c r="G44" s="3">
        <f t="shared" si="5"/>
        <v>0</v>
      </c>
      <c r="H44" s="3">
        <f t="shared" si="10"/>
        <v>0</v>
      </c>
      <c r="I44" s="8">
        <f t="shared" si="12"/>
        <v>0</v>
      </c>
    </row>
    <row r="45" spans="1:9" x14ac:dyDescent="0.25">
      <c r="A45" s="2" t="s">
        <v>37</v>
      </c>
      <c r="B45" s="3">
        <v>160</v>
      </c>
      <c r="C45" s="3">
        <v>1</v>
      </c>
      <c r="D45" s="3">
        <f t="shared" si="8"/>
        <v>160</v>
      </c>
      <c r="E45" s="3">
        <v>0</v>
      </c>
      <c r="F45" s="3">
        <f t="shared" si="9"/>
        <v>0</v>
      </c>
      <c r="G45" s="3">
        <f t="shared" si="5"/>
        <v>0</v>
      </c>
      <c r="H45" s="3">
        <f t="shared" si="10"/>
        <v>0</v>
      </c>
      <c r="I45" s="8">
        <f t="shared" si="12"/>
        <v>0</v>
      </c>
    </row>
    <row r="46" spans="1:9" ht="22.5" x14ac:dyDescent="0.25">
      <c r="A46" s="12" t="s">
        <v>38</v>
      </c>
      <c r="B46" s="3">
        <v>560</v>
      </c>
      <c r="C46" s="3">
        <v>1</v>
      </c>
      <c r="D46" s="3">
        <f t="shared" si="8"/>
        <v>560</v>
      </c>
      <c r="E46" s="3">
        <v>0</v>
      </c>
      <c r="F46" s="3">
        <f t="shared" si="9"/>
        <v>0</v>
      </c>
      <c r="G46" s="3">
        <f t="shared" si="5"/>
        <v>0</v>
      </c>
      <c r="H46" s="3">
        <f t="shared" si="10"/>
        <v>0</v>
      </c>
      <c r="I46" s="8">
        <f t="shared" si="12"/>
        <v>0</v>
      </c>
    </row>
    <row r="47" spans="1:9" ht="22.5" x14ac:dyDescent="0.25">
      <c r="A47" s="12" t="s">
        <v>39</v>
      </c>
      <c r="B47" s="3">
        <v>640</v>
      </c>
      <c r="C47" s="3">
        <v>1</v>
      </c>
      <c r="D47" s="3">
        <f t="shared" si="8"/>
        <v>640</v>
      </c>
      <c r="E47" s="3">
        <v>0</v>
      </c>
      <c r="F47" s="3">
        <f t="shared" si="9"/>
        <v>0</v>
      </c>
      <c r="G47" s="3">
        <f t="shared" si="5"/>
        <v>0</v>
      </c>
      <c r="H47" s="3">
        <f t="shared" si="10"/>
        <v>0</v>
      </c>
      <c r="I47" s="8">
        <f t="shared" si="12"/>
        <v>0</v>
      </c>
    </row>
    <row r="48" spans="1:9" x14ac:dyDescent="0.25">
      <c r="A48" s="2" t="s">
        <v>40</v>
      </c>
      <c r="B48" s="3" t="s">
        <v>41</v>
      </c>
      <c r="C48" s="3"/>
      <c r="D48" s="3"/>
      <c r="E48" s="3"/>
      <c r="F48" s="3"/>
      <c r="G48" s="3"/>
      <c r="H48" s="3"/>
      <c r="I48" s="8"/>
    </row>
    <row r="49" spans="1:9" x14ac:dyDescent="0.25">
      <c r="A49" s="12" t="s">
        <v>42</v>
      </c>
      <c r="B49" s="3"/>
      <c r="C49" s="3"/>
      <c r="D49" s="3"/>
      <c r="E49" s="3"/>
      <c r="F49" s="3"/>
      <c r="G49" s="3"/>
      <c r="H49" s="3"/>
      <c r="I49" s="8"/>
    </row>
    <row r="50" spans="1:9" x14ac:dyDescent="0.25">
      <c r="A50" s="2" t="s">
        <v>43</v>
      </c>
      <c r="B50" s="3">
        <v>32</v>
      </c>
      <c r="C50" s="3">
        <v>1</v>
      </c>
      <c r="D50" s="3">
        <f t="shared" si="8"/>
        <v>32</v>
      </c>
      <c r="E50" s="3">
        <v>31</v>
      </c>
      <c r="F50" s="10">
        <f t="shared" si="9"/>
        <v>992</v>
      </c>
      <c r="G50" s="3">
        <f t="shared" si="5"/>
        <v>49.6</v>
      </c>
      <c r="H50" s="3">
        <f t="shared" si="10"/>
        <v>99.2</v>
      </c>
      <c r="I50" s="29">
        <f>$F$3*F50+$G$3*G50+$H$3*H50</f>
        <v>114422.736</v>
      </c>
    </row>
    <row r="51" spans="1:9" x14ac:dyDescent="0.25">
      <c r="A51" s="12" t="s">
        <v>44</v>
      </c>
      <c r="B51" s="3"/>
      <c r="C51" s="3"/>
      <c r="D51" s="3"/>
      <c r="E51" s="3"/>
      <c r="F51" s="3"/>
      <c r="G51" s="3"/>
      <c r="H51" s="3"/>
      <c r="I51" s="8"/>
    </row>
    <row r="52" spans="1:9" x14ac:dyDescent="0.25">
      <c r="A52" s="13" t="s">
        <v>45</v>
      </c>
      <c r="B52" s="3">
        <v>16</v>
      </c>
      <c r="C52" s="3">
        <v>1</v>
      </c>
      <c r="D52" s="3">
        <f t="shared" si="8"/>
        <v>16</v>
      </c>
      <c r="E52" s="3">
        <v>0.2</v>
      </c>
      <c r="F52" s="3">
        <f t="shared" si="9"/>
        <v>3.2</v>
      </c>
      <c r="G52" s="3">
        <f t="shared" si="5"/>
        <v>0.16000000000000003</v>
      </c>
      <c r="H52" s="3">
        <f t="shared" si="10"/>
        <v>0.32000000000000006</v>
      </c>
      <c r="I52" s="29">
        <f>$F$3*F52+$G$3*G52+$H$3*H52</f>
        <v>369.10560000000004</v>
      </c>
    </row>
    <row r="53" spans="1:9" x14ac:dyDescent="0.25">
      <c r="A53" s="14" t="s">
        <v>46</v>
      </c>
      <c r="B53" s="3">
        <v>64</v>
      </c>
      <c r="C53" s="3">
        <v>1</v>
      </c>
      <c r="D53" s="3">
        <f t="shared" si="8"/>
        <v>64</v>
      </c>
      <c r="E53" s="3">
        <v>6</v>
      </c>
      <c r="F53" s="3">
        <f t="shared" si="9"/>
        <v>384</v>
      </c>
      <c r="G53" s="3">
        <f t="shared" si="5"/>
        <v>19.200000000000003</v>
      </c>
      <c r="H53" s="3">
        <f t="shared" si="10"/>
        <v>38.400000000000006</v>
      </c>
      <c r="I53" s="29">
        <f>$F$3*F53+$G$3*G53+$H$3*H53</f>
        <v>44292.671999999991</v>
      </c>
    </row>
    <row r="54" spans="1:9" x14ac:dyDescent="0.25">
      <c r="A54" s="2" t="s">
        <v>47</v>
      </c>
      <c r="B54" s="3"/>
      <c r="C54" s="3"/>
      <c r="D54" s="3"/>
      <c r="E54" s="3"/>
      <c r="F54" s="3"/>
      <c r="G54" s="3"/>
      <c r="H54" s="3"/>
      <c r="I54" s="8"/>
    </row>
    <row r="55" spans="1:9" x14ac:dyDescent="0.25">
      <c r="A55" s="13" t="s">
        <v>45</v>
      </c>
      <c r="B55" s="3">
        <v>20</v>
      </c>
      <c r="C55" s="3">
        <v>1</v>
      </c>
      <c r="D55" s="3">
        <f t="shared" si="8"/>
        <v>20</v>
      </c>
      <c r="E55" s="3">
        <v>1</v>
      </c>
      <c r="F55" s="3">
        <f t="shared" si="9"/>
        <v>20</v>
      </c>
      <c r="G55" s="3">
        <f t="shared" si="5"/>
        <v>1</v>
      </c>
      <c r="H55" s="3">
        <f t="shared" si="10"/>
        <v>2</v>
      </c>
      <c r="I55" s="29">
        <f>$F$3*F55+$G$3*G55+$H$3*H55</f>
        <v>2306.91</v>
      </c>
    </row>
    <row r="56" spans="1:9" x14ac:dyDescent="0.25">
      <c r="A56" s="14" t="s">
        <v>46</v>
      </c>
      <c r="B56" s="3">
        <v>280</v>
      </c>
      <c r="C56" s="3">
        <v>1</v>
      </c>
      <c r="D56" s="3">
        <f t="shared" si="8"/>
        <v>280</v>
      </c>
      <c r="E56" s="3">
        <v>30</v>
      </c>
      <c r="F56" s="10">
        <f t="shared" si="9"/>
        <v>8400</v>
      </c>
      <c r="G56" s="3">
        <f t="shared" si="5"/>
        <v>420</v>
      </c>
      <c r="H56" s="10">
        <f t="shared" si="10"/>
        <v>840</v>
      </c>
      <c r="I56" s="29">
        <f>$F$3*F56+$G$3*G56+$H$3*H56</f>
        <v>968902.2</v>
      </c>
    </row>
    <row r="57" spans="1:9" x14ac:dyDescent="0.25">
      <c r="A57" s="2" t="s">
        <v>48</v>
      </c>
      <c r="B57" s="3"/>
      <c r="C57" s="3"/>
      <c r="D57" s="3"/>
      <c r="E57" s="3"/>
      <c r="F57" s="3"/>
      <c r="G57" s="3"/>
      <c r="H57" s="3"/>
      <c r="I57" s="8"/>
    </row>
    <row r="58" spans="1:9" x14ac:dyDescent="0.25">
      <c r="A58" s="13" t="s">
        <v>45</v>
      </c>
      <c r="B58" s="3">
        <v>8</v>
      </c>
      <c r="C58" s="3">
        <v>1</v>
      </c>
      <c r="D58" s="3">
        <f t="shared" si="8"/>
        <v>8</v>
      </c>
      <c r="E58" s="3">
        <v>0.8</v>
      </c>
      <c r="F58" s="3">
        <f t="shared" si="9"/>
        <v>6.4</v>
      </c>
      <c r="G58" s="3">
        <f t="shared" si="5"/>
        <v>0.32000000000000006</v>
      </c>
      <c r="H58" s="3">
        <f t="shared" si="10"/>
        <v>0.64000000000000012</v>
      </c>
      <c r="I58" s="29">
        <f>$F$3*F58+$G$3*G58+$H$3*H58</f>
        <v>738.21120000000008</v>
      </c>
    </row>
    <row r="59" spans="1:9" x14ac:dyDescent="0.25">
      <c r="A59" s="14" t="s">
        <v>46</v>
      </c>
      <c r="B59" s="3">
        <v>32</v>
      </c>
      <c r="C59" s="3">
        <v>1</v>
      </c>
      <c r="D59" s="3">
        <f t="shared" si="8"/>
        <v>32</v>
      </c>
      <c r="E59" s="3">
        <v>24</v>
      </c>
      <c r="F59" s="10">
        <f t="shared" si="9"/>
        <v>768</v>
      </c>
      <c r="G59" s="3">
        <f t="shared" si="5"/>
        <v>38.400000000000006</v>
      </c>
      <c r="H59" s="3">
        <f t="shared" si="10"/>
        <v>76.800000000000011</v>
      </c>
      <c r="I59" s="29">
        <f>$F$3*F59+$G$3*G59+$H$3*H59</f>
        <v>88585.343999999983</v>
      </c>
    </row>
    <row r="60" spans="1:9" x14ac:dyDescent="0.25">
      <c r="A60" s="2" t="s">
        <v>49</v>
      </c>
      <c r="B60" s="3" t="s">
        <v>41</v>
      </c>
      <c r="C60" s="3"/>
      <c r="D60" s="3"/>
      <c r="E60" s="3"/>
      <c r="F60" s="3"/>
      <c r="G60" s="3"/>
      <c r="H60" s="3"/>
      <c r="I60" s="8"/>
    </row>
    <row r="61" spans="1:9" ht="22.5" x14ac:dyDescent="0.25">
      <c r="A61" s="12" t="s">
        <v>50</v>
      </c>
      <c r="B61" s="3">
        <v>32</v>
      </c>
      <c r="C61" s="3">
        <v>2</v>
      </c>
      <c r="D61" s="3">
        <f t="shared" si="8"/>
        <v>64</v>
      </c>
      <c r="E61" s="3">
        <v>6</v>
      </c>
      <c r="F61" s="3">
        <f t="shared" si="9"/>
        <v>384</v>
      </c>
      <c r="G61" s="3">
        <f t="shared" si="5"/>
        <v>19.200000000000003</v>
      </c>
      <c r="H61" s="3">
        <f t="shared" si="10"/>
        <v>38.400000000000006</v>
      </c>
      <c r="I61" s="29">
        <f>$F$3*F61+$G$3*G61+$H$3*H61</f>
        <v>44292.671999999991</v>
      </c>
    </row>
    <row r="62" spans="1:9" ht="22.5" x14ac:dyDescent="0.25">
      <c r="A62" s="12" t="s">
        <v>51</v>
      </c>
      <c r="B62" s="3">
        <v>8</v>
      </c>
      <c r="C62" s="3">
        <v>2</v>
      </c>
      <c r="D62" s="3">
        <f t="shared" si="8"/>
        <v>16</v>
      </c>
      <c r="E62" s="3">
        <v>0.2</v>
      </c>
      <c r="F62" s="3">
        <f t="shared" si="9"/>
        <v>3.2</v>
      </c>
      <c r="G62" s="3">
        <f t="shared" si="5"/>
        <v>0.16000000000000003</v>
      </c>
      <c r="H62" s="3">
        <f t="shared" si="10"/>
        <v>0.32000000000000006</v>
      </c>
      <c r="I62" s="29">
        <f>$F$3*F62+$G$3*G62+$H$3*H62</f>
        <v>369.10560000000004</v>
      </c>
    </row>
    <row r="63" spans="1:9" x14ac:dyDescent="0.25">
      <c r="A63" s="11" t="s">
        <v>52</v>
      </c>
      <c r="B63" s="3"/>
      <c r="C63" s="3"/>
      <c r="D63" s="3"/>
      <c r="E63" s="3"/>
      <c r="F63" s="42">
        <f>SUM(F22:H62)</f>
        <v>14636.969999999998</v>
      </c>
      <c r="G63" s="42"/>
      <c r="H63" s="42"/>
      <c r="I63" s="15">
        <f>SUM(I22:I62)</f>
        <v>1468094.4549</v>
      </c>
    </row>
    <row r="64" spans="1:9" x14ac:dyDescent="0.25">
      <c r="A64" s="5" t="s">
        <v>53</v>
      </c>
      <c r="B64" s="6"/>
      <c r="C64" s="6"/>
      <c r="D64" s="6"/>
      <c r="E64" s="6"/>
      <c r="F64" s="6"/>
      <c r="G64" s="6"/>
      <c r="H64" s="6"/>
      <c r="I64" s="7"/>
    </row>
    <row r="65" spans="1:9" x14ac:dyDescent="0.25">
      <c r="A65" s="2" t="s">
        <v>140</v>
      </c>
      <c r="B65" s="3">
        <v>1</v>
      </c>
      <c r="C65" s="3">
        <v>1</v>
      </c>
      <c r="D65" s="3">
        <f t="shared" ref="D65:D96" si="13">B65*C65</f>
        <v>1</v>
      </c>
      <c r="E65" s="19">
        <v>5</v>
      </c>
      <c r="F65" s="3">
        <f t="shared" ref="F65" si="14">D65*E65</f>
        <v>5</v>
      </c>
      <c r="G65" s="3">
        <f t="shared" ref="G65:G79" si="15">F65*0.05</f>
        <v>0.25</v>
      </c>
      <c r="H65" s="3">
        <f t="shared" ref="H65" si="16">F65*0.1</f>
        <v>0.5</v>
      </c>
      <c r="I65" s="29">
        <f>$F$3*F65+$G$3*G65+$H$3*H65</f>
        <v>576.72749999999996</v>
      </c>
    </row>
    <row r="66" spans="1:9" x14ac:dyDescent="0.25">
      <c r="A66" s="2" t="s">
        <v>54</v>
      </c>
      <c r="B66" s="3"/>
      <c r="C66" s="3"/>
      <c r="D66" s="3"/>
      <c r="E66" s="3"/>
      <c r="F66" s="3"/>
      <c r="G66" s="3"/>
      <c r="H66" s="3"/>
      <c r="I66" s="8"/>
    </row>
    <row r="67" spans="1:9" x14ac:dyDescent="0.25">
      <c r="A67" s="2" t="s">
        <v>21</v>
      </c>
      <c r="B67" s="3">
        <v>20</v>
      </c>
      <c r="C67" s="3">
        <v>1</v>
      </c>
      <c r="D67" s="3">
        <f t="shared" si="13"/>
        <v>20</v>
      </c>
      <c r="E67" s="3">
        <v>5</v>
      </c>
      <c r="F67" s="3">
        <f t="shared" ref="F67:F79" si="17">D67*E67</f>
        <v>100</v>
      </c>
      <c r="G67" s="3">
        <f t="shared" si="15"/>
        <v>5</v>
      </c>
      <c r="H67" s="3">
        <f t="shared" ref="H67:H79" si="18">F67*0.1</f>
        <v>10</v>
      </c>
      <c r="I67" s="29">
        <f>$F$3*F67+$G$3*G67+$H$3*H67</f>
        <v>11534.55</v>
      </c>
    </row>
    <row r="68" spans="1:9" x14ac:dyDescent="0.25">
      <c r="A68" s="2" t="s">
        <v>22</v>
      </c>
      <c r="B68" s="3">
        <v>8</v>
      </c>
      <c r="C68" s="3">
        <v>2</v>
      </c>
      <c r="D68" s="3">
        <f t="shared" si="13"/>
        <v>16</v>
      </c>
      <c r="E68" s="3">
        <v>5</v>
      </c>
      <c r="F68" s="3">
        <f t="shared" si="17"/>
        <v>80</v>
      </c>
      <c r="G68" s="3">
        <f t="shared" si="15"/>
        <v>4</v>
      </c>
      <c r="H68" s="3">
        <f t="shared" si="18"/>
        <v>8</v>
      </c>
      <c r="I68" s="29">
        <f>$F$3*F68+$G$3*G68+$H$3*H68</f>
        <v>9227.64</v>
      </c>
    </row>
    <row r="69" spans="1:9" x14ac:dyDescent="0.25">
      <c r="A69" s="2" t="s">
        <v>55</v>
      </c>
      <c r="B69" s="3">
        <v>20</v>
      </c>
      <c r="C69" s="3">
        <v>1</v>
      </c>
      <c r="D69" s="3">
        <f t="shared" si="13"/>
        <v>20</v>
      </c>
      <c r="E69" s="3">
        <v>5</v>
      </c>
      <c r="F69" s="3">
        <f t="shared" si="17"/>
        <v>100</v>
      </c>
      <c r="G69" s="3">
        <f t="shared" si="15"/>
        <v>5</v>
      </c>
      <c r="H69" s="3">
        <f t="shared" si="18"/>
        <v>10</v>
      </c>
      <c r="I69" s="29">
        <f>$F$3*F69+$G$3*G69+$H$3*H69</f>
        <v>11534.55</v>
      </c>
    </row>
    <row r="70" spans="1:9" x14ac:dyDescent="0.25">
      <c r="A70" s="2" t="s">
        <v>56</v>
      </c>
      <c r="B70" s="3" t="s">
        <v>57</v>
      </c>
      <c r="C70" s="3"/>
      <c r="D70" s="3"/>
      <c r="E70" s="3"/>
      <c r="F70" s="3"/>
      <c r="G70" s="3"/>
      <c r="H70" s="3"/>
      <c r="I70" s="29"/>
    </row>
    <row r="71" spans="1:9" x14ac:dyDescent="0.25">
      <c r="A71" s="2" t="s">
        <v>58</v>
      </c>
      <c r="B71" s="3" t="s">
        <v>96</v>
      </c>
      <c r="C71" s="3"/>
      <c r="D71" s="3"/>
      <c r="E71" s="3"/>
      <c r="F71" s="3"/>
      <c r="G71" s="3"/>
      <c r="H71" s="3"/>
      <c r="I71" s="29"/>
    </row>
    <row r="72" spans="1:9" x14ac:dyDescent="0.25">
      <c r="A72" s="2" t="s">
        <v>59</v>
      </c>
      <c r="B72" s="3"/>
      <c r="C72" s="3"/>
      <c r="D72" s="3"/>
      <c r="E72" s="3"/>
      <c r="F72" s="3"/>
      <c r="G72" s="3"/>
      <c r="H72" s="3"/>
      <c r="I72" s="29"/>
    </row>
    <row r="73" spans="1:9" x14ac:dyDescent="0.25">
      <c r="A73" s="12" t="s">
        <v>42</v>
      </c>
      <c r="B73" s="3"/>
      <c r="C73" s="3"/>
      <c r="D73" s="3"/>
      <c r="E73" s="3"/>
      <c r="F73" s="3"/>
      <c r="G73" s="3"/>
      <c r="H73" s="3"/>
      <c r="I73" s="29"/>
    </row>
    <row r="74" spans="1:9" x14ac:dyDescent="0.25">
      <c r="A74" s="2" t="s">
        <v>43</v>
      </c>
      <c r="B74" s="3">
        <v>32</v>
      </c>
      <c r="C74" s="3">
        <v>1</v>
      </c>
      <c r="D74" s="3">
        <f t="shared" si="13"/>
        <v>32</v>
      </c>
      <c r="E74" s="3">
        <v>5</v>
      </c>
      <c r="F74" s="3">
        <f t="shared" si="17"/>
        <v>160</v>
      </c>
      <c r="G74" s="3">
        <f t="shared" si="15"/>
        <v>8</v>
      </c>
      <c r="H74" s="3">
        <f t="shared" si="18"/>
        <v>16</v>
      </c>
      <c r="I74" s="29">
        <f>$F$3*F74+$G$3*G74+$H$3*H74</f>
        <v>18455.28</v>
      </c>
    </row>
    <row r="75" spans="1:9" x14ac:dyDescent="0.25">
      <c r="A75" s="12" t="s">
        <v>44</v>
      </c>
      <c r="B75" s="3">
        <v>64</v>
      </c>
      <c r="C75" s="3">
        <v>1</v>
      </c>
      <c r="D75" s="3">
        <f t="shared" si="13"/>
        <v>64</v>
      </c>
      <c r="E75" s="3">
        <v>1</v>
      </c>
      <c r="F75" s="3">
        <f t="shared" si="17"/>
        <v>64</v>
      </c>
      <c r="G75" s="3">
        <f t="shared" si="15"/>
        <v>3.2</v>
      </c>
      <c r="H75" s="3">
        <f t="shared" si="18"/>
        <v>6.4</v>
      </c>
      <c r="I75" s="29">
        <f>$F$3*F75+$G$3*G75+$H$3*H75</f>
        <v>7382.1120000000001</v>
      </c>
    </row>
    <row r="76" spans="1:9" x14ac:dyDescent="0.25">
      <c r="A76" s="2" t="s">
        <v>47</v>
      </c>
      <c r="B76" s="3">
        <v>40</v>
      </c>
      <c r="C76" s="3">
        <v>1</v>
      </c>
      <c r="D76" s="3">
        <f t="shared" si="13"/>
        <v>40</v>
      </c>
      <c r="E76" s="3">
        <v>5</v>
      </c>
      <c r="F76" s="3">
        <f t="shared" si="17"/>
        <v>200</v>
      </c>
      <c r="G76" s="3">
        <f t="shared" si="15"/>
        <v>10</v>
      </c>
      <c r="H76" s="3">
        <f t="shared" si="18"/>
        <v>20</v>
      </c>
      <c r="I76" s="29">
        <f>$F$3*F76+$G$3*G76+$H$3*H76</f>
        <v>23069.1</v>
      </c>
    </row>
    <row r="77" spans="1:9" x14ac:dyDescent="0.25">
      <c r="A77" s="2" t="s">
        <v>48</v>
      </c>
      <c r="B77" s="3">
        <v>32</v>
      </c>
      <c r="C77" s="3">
        <v>1</v>
      </c>
      <c r="D77" s="3">
        <f t="shared" si="13"/>
        <v>32</v>
      </c>
      <c r="E77" s="3">
        <v>4</v>
      </c>
      <c r="F77" s="3">
        <f t="shared" si="17"/>
        <v>128</v>
      </c>
      <c r="G77" s="3">
        <f t="shared" si="15"/>
        <v>6.4</v>
      </c>
      <c r="H77" s="3">
        <f t="shared" si="18"/>
        <v>12.8</v>
      </c>
      <c r="I77" s="29">
        <f>$F$3*F77+$G$3*G77+$H$3*H77</f>
        <v>14764.224</v>
      </c>
    </row>
    <row r="78" spans="1:9" x14ac:dyDescent="0.25">
      <c r="A78" s="2" t="s">
        <v>49</v>
      </c>
      <c r="B78" s="3" t="s">
        <v>96</v>
      </c>
      <c r="C78" s="3"/>
      <c r="D78" s="3"/>
      <c r="E78" s="3"/>
      <c r="F78" s="3"/>
      <c r="G78" s="3"/>
      <c r="H78" s="3"/>
      <c r="I78" s="29"/>
    </row>
    <row r="79" spans="1:9" ht="22.5" x14ac:dyDescent="0.25">
      <c r="A79" s="12" t="s">
        <v>60</v>
      </c>
      <c r="B79" s="3">
        <v>32</v>
      </c>
      <c r="C79" s="3">
        <v>2</v>
      </c>
      <c r="D79" s="3">
        <f t="shared" si="13"/>
        <v>64</v>
      </c>
      <c r="E79" s="3">
        <v>1</v>
      </c>
      <c r="F79" s="3">
        <f t="shared" si="17"/>
        <v>64</v>
      </c>
      <c r="G79" s="3">
        <f t="shared" si="15"/>
        <v>3.2</v>
      </c>
      <c r="H79" s="3">
        <f t="shared" si="18"/>
        <v>6.4</v>
      </c>
      <c r="I79" s="29">
        <f>$F$3*F79+$G$3*G79+$H$3*H79</f>
        <v>7382.1120000000001</v>
      </c>
    </row>
    <row r="80" spans="1:9" x14ac:dyDescent="0.25">
      <c r="A80" s="11" t="s">
        <v>61</v>
      </c>
      <c r="B80" s="3"/>
      <c r="C80" s="3"/>
      <c r="D80" s="3"/>
      <c r="E80" s="3"/>
      <c r="F80" s="42">
        <f>SUM(F65:H79)</f>
        <v>1036.1500000000001</v>
      </c>
      <c r="G80" s="42"/>
      <c r="H80" s="42"/>
      <c r="I80" s="15">
        <f>SUM(I65:I79)</f>
        <v>103926.29549999999</v>
      </c>
    </row>
    <row r="81" spans="1:9" x14ac:dyDescent="0.25">
      <c r="A81" s="5" t="s">
        <v>62</v>
      </c>
      <c r="B81" s="6"/>
      <c r="C81" s="6"/>
      <c r="D81" s="6"/>
      <c r="E81" s="6"/>
      <c r="F81" s="6"/>
      <c r="G81" s="6"/>
      <c r="H81" s="6"/>
      <c r="I81" s="7"/>
    </row>
    <row r="82" spans="1:9" x14ac:dyDescent="0.25">
      <c r="A82" s="2" t="s">
        <v>140</v>
      </c>
      <c r="B82" s="3">
        <v>1</v>
      </c>
      <c r="C82" s="3">
        <v>1</v>
      </c>
      <c r="D82" s="3">
        <f t="shared" si="13"/>
        <v>1</v>
      </c>
      <c r="E82" s="3">
        <v>0</v>
      </c>
      <c r="F82" s="3">
        <f t="shared" ref="F82" si="19">D82*E82</f>
        <v>0</v>
      </c>
      <c r="G82" s="3">
        <f t="shared" ref="G82:G96" si="20">F82*0.05</f>
        <v>0</v>
      </c>
      <c r="H82" s="3">
        <f t="shared" ref="H82" si="21">F82*0.1</f>
        <v>0</v>
      </c>
      <c r="I82" s="8">
        <f t="shared" ref="I82" si="22">$F$3*F82+$G$3*G82+$H$3*H82</f>
        <v>0</v>
      </c>
    </row>
    <row r="83" spans="1:9" x14ac:dyDescent="0.25">
      <c r="A83" s="2" t="s">
        <v>54</v>
      </c>
      <c r="B83" s="3"/>
      <c r="C83" s="3"/>
      <c r="D83" s="3"/>
      <c r="E83" s="3"/>
      <c r="F83" s="3"/>
      <c r="G83" s="3"/>
      <c r="H83" s="3"/>
      <c r="I83" s="8"/>
    </row>
    <row r="84" spans="1:9" x14ac:dyDescent="0.25">
      <c r="A84" s="2" t="s">
        <v>63</v>
      </c>
      <c r="B84" s="3">
        <v>20</v>
      </c>
      <c r="C84" s="3">
        <v>1</v>
      </c>
      <c r="D84" s="3">
        <f t="shared" si="13"/>
        <v>20</v>
      </c>
      <c r="E84" s="3">
        <v>0</v>
      </c>
      <c r="F84" s="3">
        <f t="shared" ref="F84:F96" si="23">D84*E84</f>
        <v>0</v>
      </c>
      <c r="G84" s="3">
        <f t="shared" si="20"/>
        <v>0</v>
      </c>
      <c r="H84" s="3">
        <f t="shared" ref="H84:H96" si="24">F84*0.1</f>
        <v>0</v>
      </c>
      <c r="I84" s="29">
        <f>$F$3*F84+$G$3*G84+$H$3*H84</f>
        <v>0</v>
      </c>
    </row>
    <row r="85" spans="1:9" x14ac:dyDescent="0.25">
      <c r="A85" s="2" t="s">
        <v>64</v>
      </c>
      <c r="B85" s="3">
        <v>8</v>
      </c>
      <c r="C85" s="3">
        <v>2</v>
      </c>
      <c r="D85" s="3">
        <f t="shared" si="13"/>
        <v>16</v>
      </c>
      <c r="E85" s="3">
        <v>0</v>
      </c>
      <c r="F85" s="3">
        <f t="shared" si="23"/>
        <v>0</v>
      </c>
      <c r="G85" s="3">
        <f t="shared" si="20"/>
        <v>0</v>
      </c>
      <c r="H85" s="3">
        <f t="shared" si="24"/>
        <v>0</v>
      </c>
      <c r="I85" s="29">
        <f>$F$3*F85+$G$3*G85+$H$3*H85</f>
        <v>0</v>
      </c>
    </row>
    <row r="86" spans="1:9" x14ac:dyDescent="0.25">
      <c r="A86" s="2" t="s">
        <v>55</v>
      </c>
      <c r="B86" s="3">
        <v>20</v>
      </c>
      <c r="C86" s="3">
        <v>1</v>
      </c>
      <c r="D86" s="3">
        <f t="shared" si="13"/>
        <v>20</v>
      </c>
      <c r="E86" s="3">
        <v>0</v>
      </c>
      <c r="F86" s="3">
        <f t="shared" si="23"/>
        <v>0</v>
      </c>
      <c r="G86" s="3">
        <f t="shared" si="20"/>
        <v>0</v>
      </c>
      <c r="H86" s="3">
        <f t="shared" si="24"/>
        <v>0</v>
      </c>
      <c r="I86" s="29">
        <f>$F$3*F86+$G$3*G86+$H$3*H86</f>
        <v>0</v>
      </c>
    </row>
    <row r="87" spans="1:9" x14ac:dyDescent="0.25">
      <c r="A87" s="2" t="s">
        <v>56</v>
      </c>
      <c r="B87" s="3" t="s">
        <v>57</v>
      </c>
      <c r="C87" s="3"/>
      <c r="D87" s="3"/>
      <c r="E87" s="3"/>
      <c r="F87" s="3"/>
      <c r="G87" s="3"/>
      <c r="H87" s="3"/>
      <c r="I87" s="29"/>
    </row>
    <row r="88" spans="1:9" x14ac:dyDescent="0.25">
      <c r="A88" s="2" t="s">
        <v>58</v>
      </c>
      <c r="B88" s="3" t="s">
        <v>127</v>
      </c>
      <c r="C88" s="3"/>
      <c r="D88" s="3"/>
      <c r="E88" s="3"/>
      <c r="F88" s="3"/>
      <c r="G88" s="3"/>
      <c r="H88" s="3"/>
      <c r="I88" s="29"/>
    </row>
    <row r="89" spans="1:9" x14ac:dyDescent="0.25">
      <c r="A89" s="2" t="s">
        <v>59</v>
      </c>
      <c r="B89" s="3"/>
      <c r="C89" s="3"/>
      <c r="D89" s="3"/>
      <c r="E89" s="3"/>
      <c r="F89" s="3"/>
      <c r="G89" s="3"/>
      <c r="H89" s="3"/>
      <c r="I89" s="29"/>
    </row>
    <row r="90" spans="1:9" x14ac:dyDescent="0.25">
      <c r="A90" s="12" t="s">
        <v>42</v>
      </c>
      <c r="B90" s="3"/>
      <c r="C90" s="3"/>
      <c r="D90" s="3"/>
      <c r="E90" s="3"/>
      <c r="F90" s="3"/>
      <c r="G90" s="3"/>
      <c r="H90" s="3"/>
      <c r="I90" s="29"/>
    </row>
    <row r="91" spans="1:9" x14ac:dyDescent="0.25">
      <c r="A91" s="2" t="s">
        <v>43</v>
      </c>
      <c r="B91" s="3">
        <v>32</v>
      </c>
      <c r="C91" s="3">
        <v>1</v>
      </c>
      <c r="D91" s="3">
        <f t="shared" si="13"/>
        <v>32</v>
      </c>
      <c r="E91" s="3">
        <v>0</v>
      </c>
      <c r="F91" s="3">
        <f t="shared" si="23"/>
        <v>0</v>
      </c>
      <c r="G91" s="3">
        <f t="shared" si="20"/>
        <v>0</v>
      </c>
      <c r="H91" s="3">
        <f t="shared" si="24"/>
        <v>0</v>
      </c>
      <c r="I91" s="29">
        <f>$F$3*F91+$G$3*G91+$H$3*H91</f>
        <v>0</v>
      </c>
    </row>
    <row r="92" spans="1:9" x14ac:dyDescent="0.25">
      <c r="A92" s="12" t="s">
        <v>44</v>
      </c>
      <c r="B92" s="3">
        <v>64</v>
      </c>
      <c r="C92" s="3">
        <v>1</v>
      </c>
      <c r="D92" s="3">
        <f t="shared" si="13"/>
        <v>64</v>
      </c>
      <c r="E92" s="3">
        <v>0</v>
      </c>
      <c r="F92" s="3">
        <f t="shared" si="23"/>
        <v>0</v>
      </c>
      <c r="G92" s="3">
        <f t="shared" si="20"/>
        <v>0</v>
      </c>
      <c r="H92" s="3">
        <f t="shared" si="24"/>
        <v>0</v>
      </c>
      <c r="I92" s="29">
        <f>$F$3*F92+$G$3*G92+$H$3*H92</f>
        <v>0</v>
      </c>
    </row>
    <row r="93" spans="1:9" x14ac:dyDescent="0.25">
      <c r="A93" s="2" t="s">
        <v>47</v>
      </c>
      <c r="B93" s="3">
        <v>40</v>
      </c>
      <c r="C93" s="3">
        <v>1</v>
      </c>
      <c r="D93" s="3">
        <f t="shared" si="13"/>
        <v>40</v>
      </c>
      <c r="E93" s="3">
        <v>0</v>
      </c>
      <c r="F93" s="3">
        <f t="shared" si="23"/>
        <v>0</v>
      </c>
      <c r="G93" s="3">
        <f t="shared" si="20"/>
        <v>0</v>
      </c>
      <c r="H93" s="3">
        <f t="shared" si="24"/>
        <v>0</v>
      </c>
      <c r="I93" s="29">
        <f>$F$3*F93+$G$3*G93+$H$3*H93</f>
        <v>0</v>
      </c>
    </row>
    <row r="94" spans="1:9" x14ac:dyDescent="0.25">
      <c r="A94" s="2" t="s">
        <v>65</v>
      </c>
      <c r="B94" s="3">
        <v>32</v>
      </c>
      <c r="C94" s="3">
        <v>1</v>
      </c>
      <c r="D94" s="3">
        <f t="shared" si="13"/>
        <v>32</v>
      </c>
      <c r="E94" s="3">
        <v>0</v>
      </c>
      <c r="F94" s="3">
        <f t="shared" si="23"/>
        <v>0</v>
      </c>
      <c r="G94" s="3">
        <f t="shared" si="20"/>
        <v>0</v>
      </c>
      <c r="H94" s="3">
        <f t="shared" si="24"/>
        <v>0</v>
      </c>
      <c r="I94" s="29">
        <f>$F$3*F94+$G$3*G94+$H$3*H94</f>
        <v>0</v>
      </c>
    </row>
    <row r="95" spans="1:9" x14ac:dyDescent="0.25">
      <c r="A95" s="2" t="s">
        <v>49</v>
      </c>
      <c r="B95" s="3" t="s">
        <v>127</v>
      </c>
      <c r="C95" s="3"/>
      <c r="D95" s="3"/>
      <c r="E95" s="3"/>
      <c r="F95" s="3"/>
      <c r="G95" s="3"/>
      <c r="H95" s="3"/>
      <c r="I95" s="29"/>
    </row>
    <row r="96" spans="1:9" ht="22.5" x14ac:dyDescent="0.25">
      <c r="A96" s="12" t="s">
        <v>60</v>
      </c>
      <c r="B96" s="3">
        <v>32</v>
      </c>
      <c r="C96" s="3">
        <v>2</v>
      </c>
      <c r="D96" s="3">
        <f t="shared" si="13"/>
        <v>64</v>
      </c>
      <c r="E96" s="3">
        <v>0</v>
      </c>
      <c r="F96" s="3">
        <f t="shared" si="23"/>
        <v>0</v>
      </c>
      <c r="G96" s="3">
        <f t="shared" si="20"/>
        <v>0</v>
      </c>
      <c r="H96" s="3">
        <f t="shared" si="24"/>
        <v>0</v>
      </c>
      <c r="I96" s="29">
        <f>$F$3*F96+$G$3*G96+$H$3*H96</f>
        <v>0</v>
      </c>
    </row>
    <row r="97" spans="1:9" x14ac:dyDescent="0.25">
      <c r="A97" s="11" t="s">
        <v>66</v>
      </c>
      <c r="B97" s="3"/>
      <c r="C97" s="3"/>
      <c r="D97" s="3"/>
      <c r="E97" s="3"/>
      <c r="F97" s="46">
        <f>SUM(F82:H96)</f>
        <v>0</v>
      </c>
      <c r="G97" s="46"/>
      <c r="H97" s="46"/>
      <c r="I97" s="15">
        <f>SUM(I82:I96)</f>
        <v>0</v>
      </c>
    </row>
    <row r="98" spans="1:9" ht="21" x14ac:dyDescent="0.25">
      <c r="A98" s="11" t="s">
        <v>67</v>
      </c>
      <c r="B98" s="6"/>
      <c r="C98" s="6"/>
      <c r="D98" s="6"/>
      <c r="E98" s="6"/>
      <c r="F98" s="6"/>
      <c r="G98" s="6"/>
      <c r="H98" s="6"/>
      <c r="I98" s="7"/>
    </row>
    <row r="99" spans="1:9" x14ac:dyDescent="0.25">
      <c r="A99" s="2" t="s">
        <v>140</v>
      </c>
      <c r="B99" s="3">
        <v>1</v>
      </c>
      <c r="C99" s="3">
        <v>1</v>
      </c>
      <c r="D99" s="3">
        <f t="shared" ref="D99:D105" si="25">B99*C99</f>
        <v>1</v>
      </c>
      <c r="E99" s="3">
        <v>13.4</v>
      </c>
      <c r="F99" s="3">
        <f t="shared" ref="F99" si="26">D99*E99</f>
        <v>13.4</v>
      </c>
      <c r="G99" s="3">
        <f t="shared" ref="G99" si="27">F99*0.05</f>
        <v>0.67</v>
      </c>
      <c r="H99" s="3">
        <f t="shared" ref="H99" si="28">F99*0.1</f>
        <v>1.34</v>
      </c>
      <c r="I99" s="8">
        <f>$F$3*F99+$G$3*G99+$H$3*H99</f>
        <v>1545.6297000000002</v>
      </c>
    </row>
    <row r="100" spans="1:9" x14ac:dyDescent="0.25">
      <c r="A100" s="2" t="s">
        <v>54</v>
      </c>
      <c r="B100" s="3" t="s">
        <v>2</v>
      </c>
      <c r="C100" s="3"/>
      <c r="D100" s="3"/>
      <c r="E100" s="3"/>
      <c r="F100" s="3"/>
      <c r="G100" s="3"/>
      <c r="H100" s="3"/>
      <c r="I100" s="4"/>
    </row>
    <row r="101" spans="1:9" x14ac:dyDescent="0.25">
      <c r="A101" s="2" t="s">
        <v>56</v>
      </c>
      <c r="B101" s="3" t="s">
        <v>2</v>
      </c>
      <c r="C101" s="3"/>
      <c r="D101" s="3"/>
      <c r="E101" s="3"/>
      <c r="F101" s="3"/>
      <c r="G101" s="3"/>
      <c r="H101" s="3"/>
      <c r="I101" s="4"/>
    </row>
    <row r="102" spans="1:9" x14ac:dyDescent="0.25">
      <c r="A102" s="2" t="s">
        <v>58</v>
      </c>
      <c r="B102" s="3" t="s">
        <v>2</v>
      </c>
      <c r="C102" s="3"/>
      <c r="D102" s="3"/>
      <c r="E102" s="3"/>
      <c r="F102" s="3"/>
      <c r="G102" s="3"/>
      <c r="H102" s="3"/>
      <c r="I102" s="4"/>
    </row>
    <row r="103" spans="1:9" x14ac:dyDescent="0.25">
      <c r="A103" s="2" t="s">
        <v>59</v>
      </c>
      <c r="B103" s="3"/>
      <c r="C103" s="3"/>
      <c r="D103" s="3"/>
      <c r="E103" s="3"/>
      <c r="F103" s="3"/>
      <c r="G103" s="3"/>
      <c r="H103" s="3"/>
      <c r="I103" s="4"/>
    </row>
    <row r="104" spans="1:9" x14ac:dyDescent="0.25">
      <c r="A104" s="2" t="s">
        <v>68</v>
      </c>
      <c r="B104" s="3">
        <v>2</v>
      </c>
      <c r="C104" s="3">
        <v>1</v>
      </c>
      <c r="D104" s="3">
        <f t="shared" si="25"/>
        <v>2</v>
      </c>
      <c r="E104" s="3">
        <v>0</v>
      </c>
      <c r="F104" s="3">
        <f t="shared" ref="F104" si="29">D104*E104</f>
        <v>0</v>
      </c>
      <c r="G104" s="3">
        <f t="shared" ref="G104:G105" si="30">F104*0.05</f>
        <v>0</v>
      </c>
      <c r="H104" s="3">
        <f t="shared" ref="H104" si="31">F104*0.1</f>
        <v>0</v>
      </c>
      <c r="I104" s="8">
        <f t="shared" ref="I104" si="32">$F$3*F104+$G$3*G104+$H$3*H104</f>
        <v>0</v>
      </c>
    </row>
    <row r="105" spans="1:9" ht="22.5" x14ac:dyDescent="0.25">
      <c r="A105" s="12" t="s">
        <v>69</v>
      </c>
      <c r="B105" s="3">
        <v>2</v>
      </c>
      <c r="C105" s="3">
        <v>1</v>
      </c>
      <c r="D105" s="3">
        <f t="shared" si="25"/>
        <v>2</v>
      </c>
      <c r="E105" s="3">
        <v>0</v>
      </c>
      <c r="F105" s="3">
        <f t="shared" ref="F105" si="33">D105*E105</f>
        <v>0</v>
      </c>
      <c r="G105" s="3">
        <f t="shared" si="30"/>
        <v>0</v>
      </c>
      <c r="H105" s="3">
        <f t="shared" ref="H105" si="34">F105*0.1</f>
        <v>0</v>
      </c>
      <c r="I105" s="8">
        <f t="shared" ref="I105" si="35">$F$3*F105+$G$3*G105+$H$3*H105</f>
        <v>0</v>
      </c>
    </row>
    <row r="106" spans="1:9" ht="21" x14ac:dyDescent="0.25">
      <c r="A106" s="11" t="s">
        <v>70</v>
      </c>
      <c r="B106" s="3"/>
      <c r="C106" s="3"/>
      <c r="D106" s="3"/>
      <c r="E106" s="3"/>
      <c r="F106" s="46">
        <f>SUM(F99:H105)</f>
        <v>15.41</v>
      </c>
      <c r="G106" s="46"/>
      <c r="H106" s="46"/>
      <c r="I106" s="15">
        <f>SUM(I99:I105)</f>
        <v>1545.6297000000002</v>
      </c>
    </row>
    <row r="107" spans="1:9" x14ac:dyDescent="0.25">
      <c r="A107" s="5" t="s">
        <v>71</v>
      </c>
      <c r="B107" s="6"/>
      <c r="C107" s="6"/>
      <c r="D107" s="6"/>
      <c r="E107" s="6"/>
      <c r="F107" s="16"/>
      <c r="G107" s="16"/>
      <c r="H107" s="16"/>
      <c r="I107" s="7"/>
    </row>
    <row r="108" spans="1:9" x14ac:dyDescent="0.25">
      <c r="A108" s="2" t="s">
        <v>107</v>
      </c>
      <c r="B108" s="3" t="s">
        <v>128</v>
      </c>
      <c r="C108" s="3"/>
      <c r="D108" s="3"/>
      <c r="E108" s="3"/>
      <c r="F108" s="17"/>
      <c r="G108" s="17"/>
      <c r="H108" s="17"/>
      <c r="I108" s="4"/>
    </row>
    <row r="109" spans="1:9" x14ac:dyDescent="0.25">
      <c r="A109" s="2" t="s">
        <v>72</v>
      </c>
      <c r="B109" s="3" t="s">
        <v>57</v>
      </c>
      <c r="C109" s="3"/>
      <c r="D109" s="3"/>
      <c r="E109" s="3"/>
      <c r="F109" s="17"/>
      <c r="G109" s="17"/>
      <c r="H109" s="17"/>
      <c r="I109" s="4"/>
    </row>
    <row r="110" spans="1:9" x14ac:dyDescent="0.25">
      <c r="A110" s="2" t="s">
        <v>73</v>
      </c>
      <c r="B110" s="3" t="s">
        <v>57</v>
      </c>
      <c r="C110" s="3"/>
      <c r="D110" s="3"/>
      <c r="E110" s="3"/>
      <c r="F110" s="17"/>
      <c r="G110" s="17"/>
      <c r="H110" s="17"/>
      <c r="I110" s="4"/>
    </row>
    <row r="111" spans="1:9" x14ac:dyDescent="0.25">
      <c r="A111" s="2" t="s">
        <v>74</v>
      </c>
      <c r="B111" s="3" t="s">
        <v>57</v>
      </c>
      <c r="C111" s="3"/>
      <c r="D111" s="3"/>
      <c r="E111" s="3"/>
      <c r="F111" s="17"/>
      <c r="G111" s="17"/>
      <c r="H111" s="17"/>
      <c r="I111" s="4"/>
    </row>
    <row r="112" spans="1:9" x14ac:dyDescent="0.25">
      <c r="A112" s="2" t="s">
        <v>75</v>
      </c>
      <c r="B112" s="3" t="s">
        <v>57</v>
      </c>
      <c r="C112" s="3"/>
      <c r="D112" s="3"/>
      <c r="E112" s="3"/>
      <c r="F112" s="17"/>
      <c r="G112" s="17"/>
      <c r="H112" s="17"/>
      <c r="I112" s="4"/>
    </row>
    <row r="113" spans="1:9" x14ac:dyDescent="0.25">
      <c r="A113" s="2" t="s">
        <v>76</v>
      </c>
      <c r="B113" s="3" t="s">
        <v>57</v>
      </c>
      <c r="C113" s="3"/>
      <c r="D113" s="3"/>
      <c r="E113" s="3"/>
      <c r="F113" s="17"/>
      <c r="G113" s="17"/>
      <c r="H113" s="17"/>
      <c r="I113" s="4"/>
    </row>
    <row r="114" spans="1:9" x14ac:dyDescent="0.25">
      <c r="A114" s="2" t="s">
        <v>77</v>
      </c>
      <c r="B114" s="3" t="s">
        <v>57</v>
      </c>
      <c r="C114" s="3"/>
      <c r="D114" s="3"/>
      <c r="E114" s="3"/>
      <c r="F114" s="17"/>
      <c r="G114" s="17"/>
      <c r="H114" s="17"/>
      <c r="I114" s="4"/>
    </row>
    <row r="115" spans="1:9" x14ac:dyDescent="0.25">
      <c r="A115" s="11" t="s">
        <v>78</v>
      </c>
      <c r="B115" s="3"/>
      <c r="C115" s="3"/>
      <c r="D115" s="3"/>
      <c r="E115" s="3"/>
      <c r="F115" s="47">
        <f>SUM(F108:H114)</f>
        <v>0</v>
      </c>
      <c r="G115" s="47"/>
      <c r="H115" s="47"/>
      <c r="I115" s="15">
        <f>SUM(I108:I114)</f>
        <v>0</v>
      </c>
    </row>
    <row r="116" spans="1:9" x14ac:dyDescent="0.25">
      <c r="A116" s="5" t="s">
        <v>79</v>
      </c>
      <c r="B116" s="6"/>
      <c r="C116" s="6"/>
      <c r="D116" s="6"/>
      <c r="E116" s="6"/>
      <c r="F116" s="6"/>
      <c r="G116" s="6"/>
      <c r="H116" s="6"/>
      <c r="I116" s="7"/>
    </row>
    <row r="117" spans="1:9" x14ac:dyDescent="0.25">
      <c r="A117" s="2" t="s">
        <v>107</v>
      </c>
      <c r="B117" s="3" t="s">
        <v>129</v>
      </c>
      <c r="C117" s="3"/>
      <c r="D117" s="3"/>
      <c r="E117" s="3"/>
      <c r="F117" s="3"/>
      <c r="G117" s="3"/>
      <c r="H117" s="3"/>
      <c r="I117" s="4"/>
    </row>
    <row r="118" spans="1:9" x14ac:dyDescent="0.25">
      <c r="A118" s="2" t="s">
        <v>72</v>
      </c>
      <c r="B118" s="3" t="s">
        <v>2</v>
      </c>
      <c r="C118" s="3"/>
      <c r="D118" s="3"/>
      <c r="E118" s="3"/>
      <c r="F118" s="3"/>
      <c r="G118" s="3"/>
      <c r="H118" s="3"/>
      <c r="I118" s="4"/>
    </row>
    <row r="119" spans="1:9" x14ac:dyDescent="0.25">
      <c r="A119" s="2" t="s">
        <v>73</v>
      </c>
      <c r="B119" s="3" t="s">
        <v>2</v>
      </c>
      <c r="C119" s="3"/>
      <c r="D119" s="3"/>
      <c r="E119" s="3"/>
      <c r="F119" s="3"/>
      <c r="G119" s="3"/>
      <c r="H119" s="3"/>
      <c r="I119" s="4"/>
    </row>
    <row r="120" spans="1:9" x14ac:dyDescent="0.25">
      <c r="A120" s="2" t="s">
        <v>74</v>
      </c>
      <c r="B120" s="3" t="s">
        <v>2</v>
      </c>
      <c r="C120" s="3"/>
      <c r="D120" s="3"/>
      <c r="E120" s="3"/>
      <c r="F120" s="3"/>
      <c r="G120" s="3"/>
      <c r="H120" s="3"/>
      <c r="I120" s="4"/>
    </row>
    <row r="121" spans="1:9" x14ac:dyDescent="0.25">
      <c r="A121" s="2" t="s">
        <v>75</v>
      </c>
      <c r="B121" s="3"/>
      <c r="C121" s="3"/>
      <c r="D121" s="3"/>
      <c r="E121" s="3"/>
      <c r="F121" s="3"/>
      <c r="G121" s="3"/>
      <c r="H121" s="3"/>
      <c r="I121" s="4"/>
    </row>
    <row r="122" spans="1:9" x14ac:dyDescent="0.25">
      <c r="A122" s="2" t="s">
        <v>80</v>
      </c>
      <c r="B122" s="3">
        <v>1.5</v>
      </c>
      <c r="C122" s="3">
        <v>52</v>
      </c>
      <c r="D122" s="3">
        <f t="shared" ref="D122:D138" si="36">B122*C122</f>
        <v>78</v>
      </c>
      <c r="E122" s="3">
        <v>31</v>
      </c>
      <c r="F122" s="10">
        <f t="shared" ref="F122" si="37">D122*E122</f>
        <v>2418</v>
      </c>
      <c r="G122" s="3">
        <f t="shared" ref="G122:G138" si="38">F122*0.05</f>
        <v>120.9</v>
      </c>
      <c r="H122" s="3">
        <f t="shared" ref="H122" si="39">F122*0.1</f>
        <v>241.8</v>
      </c>
      <c r="I122" s="29">
        <f t="shared" ref="I122" si="40">$F$3*F122+$G$3*G122+$H$3*H122</f>
        <v>278905.41899999999</v>
      </c>
    </row>
    <row r="123" spans="1:9" x14ac:dyDescent="0.25">
      <c r="A123" s="12" t="s">
        <v>94</v>
      </c>
      <c r="B123" s="3">
        <v>2</v>
      </c>
      <c r="C123" s="3">
        <v>2</v>
      </c>
      <c r="D123" s="3">
        <f t="shared" si="36"/>
        <v>4</v>
      </c>
      <c r="E123" s="3">
        <v>31</v>
      </c>
      <c r="F123" s="3">
        <f t="shared" ref="F123:F138" si="41">D123*E123</f>
        <v>124</v>
      </c>
      <c r="G123" s="28">
        <f t="shared" si="38"/>
        <v>6.2</v>
      </c>
      <c r="H123" s="3">
        <f t="shared" ref="H123:H138" si="42">F123*0.1</f>
        <v>12.4</v>
      </c>
      <c r="I123" s="29">
        <f>$F$3*F123+$G$3*G123+$H$3*H123</f>
        <v>14302.842000000001</v>
      </c>
    </row>
    <row r="124" spans="1:9" x14ac:dyDescent="0.25">
      <c r="A124" s="12" t="s">
        <v>82</v>
      </c>
      <c r="B124" s="3">
        <v>2</v>
      </c>
      <c r="C124" s="3">
        <v>1</v>
      </c>
      <c r="D124" s="3">
        <f t="shared" si="36"/>
        <v>2</v>
      </c>
      <c r="E124" s="3">
        <v>0</v>
      </c>
      <c r="F124" s="3">
        <f t="shared" si="41"/>
        <v>0</v>
      </c>
      <c r="G124" s="3">
        <f t="shared" si="38"/>
        <v>0</v>
      </c>
      <c r="H124" s="3">
        <f t="shared" si="42"/>
        <v>0</v>
      </c>
      <c r="I124" s="8">
        <f>$F$3*F124+$G$3*G124+$H$3*H124</f>
        <v>0</v>
      </c>
    </row>
    <row r="125" spans="1:9" x14ac:dyDescent="0.25">
      <c r="A125" s="2" t="s">
        <v>83</v>
      </c>
      <c r="B125" s="3">
        <v>2</v>
      </c>
      <c r="C125" s="3">
        <v>1</v>
      </c>
      <c r="D125" s="3">
        <f t="shared" si="36"/>
        <v>2</v>
      </c>
      <c r="E125" s="3">
        <v>0</v>
      </c>
      <c r="F125" s="3">
        <f t="shared" si="41"/>
        <v>0</v>
      </c>
      <c r="G125" s="3">
        <f t="shared" si="38"/>
        <v>0</v>
      </c>
      <c r="H125" s="3">
        <f t="shared" si="42"/>
        <v>0</v>
      </c>
      <c r="I125" s="8">
        <f>$F$3*F125+$G$3*G125+$H$3*H125</f>
        <v>0</v>
      </c>
    </row>
    <row r="126" spans="1:9" x14ac:dyDescent="0.25">
      <c r="A126" s="2" t="s">
        <v>84</v>
      </c>
      <c r="B126" s="3" t="s">
        <v>85</v>
      </c>
      <c r="C126" s="3"/>
      <c r="D126" s="3"/>
      <c r="E126" s="3"/>
      <c r="F126" s="3"/>
      <c r="G126" s="3"/>
      <c r="H126" s="3"/>
      <c r="I126" s="8"/>
    </row>
    <row r="127" spans="1:9" x14ac:dyDescent="0.25">
      <c r="A127" s="12" t="s">
        <v>86</v>
      </c>
      <c r="B127" s="3"/>
      <c r="C127" s="3"/>
      <c r="D127" s="3"/>
      <c r="E127" s="3"/>
      <c r="F127" s="3"/>
      <c r="G127" s="3"/>
      <c r="H127" s="3"/>
      <c r="I127" s="8"/>
    </row>
    <row r="128" spans="1:9" x14ac:dyDescent="0.25">
      <c r="A128" s="13" t="s">
        <v>45</v>
      </c>
      <c r="B128" s="3">
        <v>0.5</v>
      </c>
      <c r="C128" s="3">
        <v>52</v>
      </c>
      <c r="D128" s="3">
        <f t="shared" si="36"/>
        <v>26</v>
      </c>
      <c r="E128" s="3">
        <v>1</v>
      </c>
      <c r="F128" s="3">
        <f t="shared" si="41"/>
        <v>26</v>
      </c>
      <c r="G128" s="3">
        <f t="shared" si="38"/>
        <v>1.3</v>
      </c>
      <c r="H128" s="3">
        <f t="shared" si="42"/>
        <v>2.6</v>
      </c>
      <c r="I128" s="29">
        <f>$F$3*F128+$G$3*G128+$H$3*H128</f>
        <v>2998.9829999999997</v>
      </c>
    </row>
    <row r="129" spans="1:9" x14ac:dyDescent="0.25">
      <c r="A129" s="14" t="s">
        <v>46</v>
      </c>
      <c r="B129" s="3">
        <v>1.5</v>
      </c>
      <c r="C129" s="3">
        <v>52</v>
      </c>
      <c r="D129" s="3">
        <f t="shared" si="36"/>
        <v>78</v>
      </c>
      <c r="E129" s="3">
        <v>30</v>
      </c>
      <c r="F129" s="10">
        <f t="shared" si="41"/>
        <v>2340</v>
      </c>
      <c r="G129" s="28">
        <f t="shared" si="38"/>
        <v>117</v>
      </c>
      <c r="H129" s="3">
        <f t="shared" si="42"/>
        <v>234</v>
      </c>
      <c r="I129" s="29">
        <f>$F$3*F129+$G$3*G129+$H$3*H129</f>
        <v>269908.46999999997</v>
      </c>
    </row>
    <row r="130" spans="1:9" x14ac:dyDescent="0.25">
      <c r="A130" s="12" t="s">
        <v>87</v>
      </c>
      <c r="B130" s="3"/>
      <c r="C130" s="3"/>
      <c r="D130" s="3"/>
      <c r="E130" s="3"/>
      <c r="F130" s="3"/>
      <c r="G130" s="3"/>
      <c r="H130" s="3"/>
      <c r="I130" s="8"/>
    </row>
    <row r="131" spans="1:9" x14ac:dyDescent="0.25">
      <c r="A131" s="13" t="s">
        <v>45</v>
      </c>
      <c r="B131" s="3">
        <v>0.5</v>
      </c>
      <c r="C131" s="3">
        <v>250</v>
      </c>
      <c r="D131" s="3">
        <f t="shared" si="36"/>
        <v>125</v>
      </c>
      <c r="E131" s="3">
        <v>1</v>
      </c>
      <c r="F131" s="3">
        <f t="shared" si="41"/>
        <v>125</v>
      </c>
      <c r="G131" s="3">
        <f t="shared" si="38"/>
        <v>6.25</v>
      </c>
      <c r="H131" s="3">
        <f t="shared" si="42"/>
        <v>12.5</v>
      </c>
      <c r="I131" s="29">
        <f>$F$3*F131+$G$3*G131+$H$3*H131</f>
        <v>14418.1875</v>
      </c>
    </row>
    <row r="132" spans="1:9" x14ac:dyDescent="0.25">
      <c r="A132" s="14" t="s">
        <v>46</v>
      </c>
      <c r="B132" s="3">
        <v>1.5</v>
      </c>
      <c r="C132" s="3">
        <v>250</v>
      </c>
      <c r="D132" s="3">
        <f t="shared" si="36"/>
        <v>375</v>
      </c>
      <c r="E132" s="3">
        <v>30</v>
      </c>
      <c r="F132" s="10">
        <f t="shared" si="41"/>
        <v>11250</v>
      </c>
      <c r="G132" s="3">
        <f t="shared" si="38"/>
        <v>562.5</v>
      </c>
      <c r="H132" s="30">
        <f t="shared" si="42"/>
        <v>1125</v>
      </c>
      <c r="I132" s="29">
        <f>$F$3*F132+$G$3*G132+$H$3*H132</f>
        <v>1297636.875</v>
      </c>
    </row>
    <row r="133" spans="1:9" ht="22.5" x14ac:dyDescent="0.25">
      <c r="A133" s="12" t="s">
        <v>88</v>
      </c>
      <c r="B133" s="3"/>
      <c r="C133" s="3"/>
      <c r="D133" s="3"/>
      <c r="E133" s="3"/>
      <c r="F133" s="3"/>
      <c r="G133" s="3"/>
      <c r="H133" s="3"/>
      <c r="I133" s="8"/>
    </row>
    <row r="134" spans="1:9" x14ac:dyDescent="0.25">
      <c r="A134" s="13" t="s">
        <v>45</v>
      </c>
      <c r="B134" s="3">
        <v>0.5</v>
      </c>
      <c r="C134" s="3">
        <v>52</v>
      </c>
      <c r="D134" s="3">
        <f t="shared" si="36"/>
        <v>26</v>
      </c>
      <c r="E134" s="3">
        <v>0.2</v>
      </c>
      <c r="F134" s="3">
        <f t="shared" si="41"/>
        <v>5.2</v>
      </c>
      <c r="G134" s="3">
        <f t="shared" si="38"/>
        <v>0.26</v>
      </c>
      <c r="H134" s="3">
        <f t="shared" si="42"/>
        <v>0.52</v>
      </c>
      <c r="I134" s="29">
        <f>$F$3*F134+$G$3*G134+$H$3*H134</f>
        <v>599.79660000000001</v>
      </c>
    </row>
    <row r="135" spans="1:9" x14ac:dyDescent="0.25">
      <c r="A135" s="14" t="s">
        <v>46</v>
      </c>
      <c r="B135" s="3">
        <v>1.5</v>
      </c>
      <c r="C135" s="3">
        <v>52</v>
      </c>
      <c r="D135" s="3">
        <f t="shared" si="36"/>
        <v>78</v>
      </c>
      <c r="E135" s="3">
        <v>6</v>
      </c>
      <c r="F135" s="3">
        <f t="shared" si="41"/>
        <v>468</v>
      </c>
      <c r="G135" s="28">
        <f t="shared" si="38"/>
        <v>23.400000000000002</v>
      </c>
      <c r="H135" s="3">
        <f t="shared" si="42"/>
        <v>46.800000000000004</v>
      </c>
      <c r="I135" s="29">
        <f>$F$3*F135+$G$3*G135+$H$3*H135</f>
        <v>53981.693999999996</v>
      </c>
    </row>
    <row r="136" spans="1:9" x14ac:dyDescent="0.25">
      <c r="A136" s="12" t="s">
        <v>89</v>
      </c>
      <c r="B136" s="3" t="s">
        <v>85</v>
      </c>
      <c r="C136" s="3"/>
      <c r="D136" s="3"/>
      <c r="E136" s="3"/>
      <c r="F136" s="3"/>
      <c r="G136" s="3"/>
      <c r="H136" s="3"/>
      <c r="I136" s="8"/>
    </row>
    <row r="137" spans="1:9" x14ac:dyDescent="0.25">
      <c r="A137" s="2" t="s">
        <v>90</v>
      </c>
      <c r="B137" s="3" t="s">
        <v>41</v>
      </c>
      <c r="C137" s="3"/>
      <c r="D137" s="3"/>
      <c r="E137" s="3"/>
      <c r="F137" s="3"/>
      <c r="G137" s="3"/>
      <c r="H137" s="3"/>
      <c r="I137" s="8"/>
    </row>
    <row r="138" spans="1:9" x14ac:dyDescent="0.25">
      <c r="A138" s="2" t="s">
        <v>91</v>
      </c>
      <c r="B138" s="3">
        <v>40</v>
      </c>
      <c r="C138" s="3">
        <v>1</v>
      </c>
      <c r="D138" s="3">
        <f t="shared" si="36"/>
        <v>40</v>
      </c>
      <c r="E138" s="3">
        <v>0</v>
      </c>
      <c r="F138" s="3">
        <f t="shared" si="41"/>
        <v>0</v>
      </c>
      <c r="G138" s="3">
        <f t="shared" si="38"/>
        <v>0</v>
      </c>
      <c r="H138" s="3">
        <f t="shared" si="42"/>
        <v>0</v>
      </c>
      <c r="I138" s="8">
        <f>$F$3*F138+$G$3*G138+$H$3*H138</f>
        <v>0</v>
      </c>
    </row>
    <row r="139" spans="1:9" x14ac:dyDescent="0.25">
      <c r="A139" s="2" t="s">
        <v>77</v>
      </c>
      <c r="B139" s="3" t="s">
        <v>2</v>
      </c>
      <c r="C139" s="3"/>
      <c r="D139" s="3"/>
      <c r="E139" s="3"/>
      <c r="F139" s="3"/>
      <c r="G139" s="3"/>
      <c r="H139" s="3"/>
      <c r="I139" s="8"/>
    </row>
    <row r="140" spans="1:9" x14ac:dyDescent="0.25">
      <c r="A140" s="11" t="s">
        <v>92</v>
      </c>
      <c r="B140" s="3"/>
      <c r="C140" s="3"/>
      <c r="D140" s="3"/>
      <c r="E140" s="3"/>
      <c r="F140" s="42">
        <f>SUM(F117:H139)</f>
        <v>19269.63</v>
      </c>
      <c r="G140" s="42"/>
      <c r="H140" s="42"/>
      <c r="I140" s="15">
        <f>SUM(I117:I139)</f>
        <v>1932752.2670999998</v>
      </c>
    </row>
    <row r="141" spans="1:9" x14ac:dyDescent="0.25">
      <c r="A141" s="5" t="s">
        <v>93</v>
      </c>
      <c r="B141" s="6"/>
      <c r="C141" s="6"/>
      <c r="D141" s="6"/>
      <c r="E141" s="6"/>
      <c r="F141" s="6"/>
      <c r="G141" s="6"/>
      <c r="H141" s="6"/>
      <c r="I141" s="7"/>
    </row>
    <row r="142" spans="1:9" x14ac:dyDescent="0.25">
      <c r="A142" s="2" t="s">
        <v>107</v>
      </c>
      <c r="B142" s="3" t="s">
        <v>130</v>
      </c>
      <c r="C142" s="3"/>
      <c r="D142" s="3"/>
      <c r="E142" s="3"/>
      <c r="F142" s="3"/>
      <c r="G142" s="3"/>
      <c r="H142" s="3"/>
      <c r="I142" s="4"/>
    </row>
    <row r="143" spans="1:9" x14ac:dyDescent="0.25">
      <c r="A143" s="2" t="s">
        <v>72</v>
      </c>
      <c r="B143" s="3" t="s">
        <v>2</v>
      </c>
      <c r="C143" s="3"/>
      <c r="D143" s="3"/>
      <c r="E143" s="3"/>
      <c r="F143" s="3"/>
      <c r="G143" s="3"/>
      <c r="H143" s="3"/>
      <c r="I143" s="4"/>
    </row>
    <row r="144" spans="1:9" x14ac:dyDescent="0.25">
      <c r="A144" s="2" t="s">
        <v>73</v>
      </c>
      <c r="B144" s="3" t="s">
        <v>2</v>
      </c>
      <c r="C144" s="3"/>
      <c r="D144" s="3"/>
      <c r="E144" s="3"/>
      <c r="F144" s="3"/>
      <c r="G144" s="3"/>
      <c r="H144" s="3"/>
      <c r="I144" s="4"/>
    </row>
    <row r="145" spans="1:9" x14ac:dyDescent="0.25">
      <c r="A145" s="2" t="s">
        <v>74</v>
      </c>
      <c r="B145" s="3" t="s">
        <v>2</v>
      </c>
      <c r="C145" s="3"/>
      <c r="D145" s="3"/>
      <c r="E145" s="3"/>
      <c r="F145" s="3"/>
      <c r="G145" s="3"/>
      <c r="H145" s="3"/>
      <c r="I145" s="4"/>
    </row>
    <row r="146" spans="1:9" x14ac:dyDescent="0.25">
      <c r="A146" s="2" t="s">
        <v>75</v>
      </c>
      <c r="B146" s="3"/>
      <c r="C146" s="3"/>
      <c r="D146" s="3"/>
      <c r="E146" s="3"/>
      <c r="F146" s="3"/>
      <c r="G146" s="3"/>
      <c r="H146" s="3"/>
      <c r="I146" s="4"/>
    </row>
    <row r="147" spans="1:9" x14ac:dyDescent="0.25">
      <c r="A147" s="2" t="s">
        <v>80</v>
      </c>
      <c r="B147" s="3">
        <v>1.5</v>
      </c>
      <c r="C147" s="3">
        <v>52</v>
      </c>
      <c r="D147" s="3">
        <f t="shared" ref="D147:D157" si="43">B147*C147</f>
        <v>78</v>
      </c>
      <c r="E147" s="3">
        <v>5</v>
      </c>
      <c r="F147" s="3">
        <f t="shared" ref="F147" si="44">D147*E147</f>
        <v>390</v>
      </c>
      <c r="G147" s="3">
        <f t="shared" ref="G147:G157" si="45">F147*0.05</f>
        <v>19.5</v>
      </c>
      <c r="H147" s="3">
        <f t="shared" ref="H147" si="46">F147*0.1</f>
        <v>39</v>
      </c>
      <c r="I147" s="29">
        <f t="shared" ref="I147" si="47">$F$3*F147+$G$3*G147+$H$3*H147</f>
        <v>44984.745000000003</v>
      </c>
    </row>
    <row r="148" spans="1:9" x14ac:dyDescent="0.25">
      <c r="A148" s="12" t="s">
        <v>94</v>
      </c>
      <c r="B148" s="3">
        <v>2</v>
      </c>
      <c r="C148" s="3">
        <v>2</v>
      </c>
      <c r="D148" s="3">
        <f t="shared" si="43"/>
        <v>4</v>
      </c>
      <c r="E148" s="3">
        <v>5</v>
      </c>
      <c r="F148" s="3">
        <f t="shared" ref="F148:F157" si="48">D148*E148</f>
        <v>20</v>
      </c>
      <c r="G148" s="3">
        <f t="shared" si="45"/>
        <v>1</v>
      </c>
      <c r="H148" s="3">
        <f t="shared" ref="H148:H157" si="49">F148*0.1</f>
        <v>2</v>
      </c>
      <c r="I148" s="29">
        <f>$F$3*F148+$G$3*G148+$H$3*H148</f>
        <v>2306.91</v>
      </c>
    </row>
    <row r="149" spans="1:9" x14ac:dyDescent="0.25">
      <c r="A149" s="12" t="s">
        <v>82</v>
      </c>
      <c r="B149" s="3">
        <v>2</v>
      </c>
      <c r="C149" s="3">
        <v>1</v>
      </c>
      <c r="D149" s="3">
        <f t="shared" si="43"/>
        <v>2</v>
      </c>
      <c r="E149" s="3">
        <v>0</v>
      </c>
      <c r="F149" s="3">
        <f t="shared" si="48"/>
        <v>0</v>
      </c>
      <c r="G149" s="3">
        <f t="shared" si="45"/>
        <v>0</v>
      </c>
      <c r="H149" s="3">
        <f t="shared" si="49"/>
        <v>0</v>
      </c>
      <c r="I149" s="8">
        <f>$F$3*F149+$G$3*G149+$H$3*H149</f>
        <v>0</v>
      </c>
    </row>
    <row r="150" spans="1:9" x14ac:dyDescent="0.25">
      <c r="A150" s="2" t="s">
        <v>83</v>
      </c>
      <c r="B150" s="3">
        <v>2</v>
      </c>
      <c r="C150" s="3">
        <v>1</v>
      </c>
      <c r="D150" s="3">
        <f t="shared" si="43"/>
        <v>2</v>
      </c>
      <c r="E150" s="3">
        <v>0</v>
      </c>
      <c r="F150" s="3">
        <f t="shared" si="48"/>
        <v>0</v>
      </c>
      <c r="G150" s="3">
        <f t="shared" si="45"/>
        <v>0</v>
      </c>
      <c r="H150" s="3">
        <f t="shared" si="49"/>
        <v>0</v>
      </c>
      <c r="I150" s="8">
        <f>$F$3*F150+$G$3*G150+$H$3*H150</f>
        <v>0</v>
      </c>
    </row>
    <row r="151" spans="1:9" x14ac:dyDescent="0.25">
      <c r="A151" s="2" t="s">
        <v>84</v>
      </c>
      <c r="B151" s="3" t="s">
        <v>95</v>
      </c>
      <c r="C151" s="3"/>
      <c r="D151" s="3"/>
      <c r="E151" s="3"/>
      <c r="F151" s="3"/>
      <c r="G151" s="3"/>
      <c r="H151" s="3"/>
      <c r="I151" s="8"/>
    </row>
    <row r="152" spans="1:9" x14ac:dyDescent="0.25">
      <c r="A152" s="12" t="s">
        <v>86</v>
      </c>
      <c r="B152" s="3">
        <v>1.5</v>
      </c>
      <c r="C152" s="3">
        <v>52</v>
      </c>
      <c r="D152" s="3">
        <f t="shared" si="43"/>
        <v>78</v>
      </c>
      <c r="E152" s="3">
        <v>5</v>
      </c>
      <c r="F152" s="3">
        <f t="shared" si="48"/>
        <v>390</v>
      </c>
      <c r="G152" s="3">
        <f t="shared" si="45"/>
        <v>19.5</v>
      </c>
      <c r="H152" s="3">
        <f t="shared" si="49"/>
        <v>39</v>
      </c>
      <c r="I152" s="29">
        <f>$F$3*F152+$G$3*G152+$H$3*H152</f>
        <v>44984.745000000003</v>
      </c>
    </row>
    <row r="153" spans="1:9" x14ac:dyDescent="0.25">
      <c r="A153" s="12" t="s">
        <v>87</v>
      </c>
      <c r="B153" s="3">
        <v>1.5</v>
      </c>
      <c r="C153" s="3">
        <v>250</v>
      </c>
      <c r="D153" s="3">
        <f t="shared" si="43"/>
        <v>375</v>
      </c>
      <c r="E153" s="3">
        <v>5</v>
      </c>
      <c r="F153" s="10">
        <f t="shared" si="48"/>
        <v>1875</v>
      </c>
      <c r="G153" s="3">
        <f t="shared" si="45"/>
        <v>93.75</v>
      </c>
      <c r="H153" s="3">
        <f t="shared" si="49"/>
        <v>187.5</v>
      </c>
      <c r="I153" s="29">
        <f>$F$3*F153+$G$3*G153+$H$3*H153</f>
        <v>216272.8125</v>
      </c>
    </row>
    <row r="154" spans="1:9" ht="22.5" x14ac:dyDescent="0.25">
      <c r="A154" s="12" t="s">
        <v>88</v>
      </c>
      <c r="B154" s="3">
        <v>1.5</v>
      </c>
      <c r="C154" s="3">
        <v>52</v>
      </c>
      <c r="D154" s="3">
        <f t="shared" si="43"/>
        <v>78</v>
      </c>
      <c r="E154" s="3">
        <v>1</v>
      </c>
      <c r="F154" s="3">
        <f t="shared" si="48"/>
        <v>78</v>
      </c>
      <c r="G154" s="3">
        <f t="shared" si="45"/>
        <v>3.9000000000000004</v>
      </c>
      <c r="H154" s="3">
        <f t="shared" si="49"/>
        <v>7.8000000000000007</v>
      </c>
      <c r="I154" s="29">
        <f>$F$3*F154+$G$3*G154+$H$3*H154</f>
        <v>8996.9489999999987</v>
      </c>
    </row>
    <row r="155" spans="1:9" x14ac:dyDescent="0.25">
      <c r="A155" s="12" t="s">
        <v>89</v>
      </c>
      <c r="B155" s="3" t="s">
        <v>95</v>
      </c>
      <c r="C155" s="3"/>
      <c r="D155" s="3"/>
      <c r="E155" s="3"/>
      <c r="F155" s="3"/>
      <c r="G155" s="3"/>
      <c r="H155" s="3"/>
      <c r="I155" s="8"/>
    </row>
    <row r="156" spans="1:9" x14ac:dyDescent="0.25">
      <c r="A156" s="2" t="s">
        <v>90</v>
      </c>
      <c r="B156" s="3" t="s">
        <v>96</v>
      </c>
      <c r="C156" s="3"/>
      <c r="D156" s="3"/>
      <c r="E156" s="3"/>
      <c r="F156" s="3"/>
      <c r="G156" s="3"/>
      <c r="H156" s="3"/>
      <c r="I156" s="8"/>
    </row>
    <row r="157" spans="1:9" x14ac:dyDescent="0.25">
      <c r="A157" s="2" t="s">
        <v>91</v>
      </c>
      <c r="B157" s="3">
        <v>40</v>
      </c>
      <c r="C157" s="3">
        <v>1</v>
      </c>
      <c r="D157" s="3">
        <f t="shared" si="43"/>
        <v>40</v>
      </c>
      <c r="E157" s="3">
        <v>0</v>
      </c>
      <c r="F157" s="3">
        <f t="shared" si="48"/>
        <v>0</v>
      </c>
      <c r="G157" s="3">
        <f t="shared" si="45"/>
        <v>0</v>
      </c>
      <c r="H157" s="3">
        <f t="shared" si="49"/>
        <v>0</v>
      </c>
      <c r="I157" s="8">
        <f>$F$3*F157+$G$3*G157+$H$3*H157</f>
        <v>0</v>
      </c>
    </row>
    <row r="158" spans="1:9" x14ac:dyDescent="0.25">
      <c r="A158" s="2" t="s">
        <v>77</v>
      </c>
      <c r="B158" s="3" t="s">
        <v>2</v>
      </c>
      <c r="C158" s="3"/>
      <c r="D158" s="3"/>
      <c r="E158" s="3"/>
      <c r="F158" s="3"/>
      <c r="G158" s="3"/>
      <c r="H158" s="3"/>
      <c r="I158" s="4"/>
    </row>
    <row r="159" spans="1:9" x14ac:dyDescent="0.25">
      <c r="A159" s="11" t="s">
        <v>97</v>
      </c>
      <c r="B159" s="3"/>
      <c r="C159" s="3"/>
      <c r="D159" s="3"/>
      <c r="E159" s="3"/>
      <c r="F159" s="42">
        <f>SUM(F142:H158)</f>
        <v>3165.9500000000003</v>
      </c>
      <c r="G159" s="42"/>
      <c r="H159" s="42"/>
      <c r="I159" s="15">
        <f>SUM(I142:I158)</f>
        <v>317546.16150000005</v>
      </c>
    </row>
    <row r="160" spans="1:9" x14ac:dyDescent="0.25">
      <c r="A160" s="11" t="s">
        <v>98</v>
      </c>
      <c r="B160" s="6"/>
      <c r="C160" s="6"/>
      <c r="D160" s="6"/>
      <c r="E160" s="6"/>
      <c r="F160" s="6"/>
      <c r="G160" s="6"/>
      <c r="H160" s="6"/>
      <c r="I160" s="7"/>
    </row>
    <row r="161" spans="1:9" x14ac:dyDescent="0.25">
      <c r="A161" s="2" t="s">
        <v>107</v>
      </c>
      <c r="B161" s="3" t="s">
        <v>131</v>
      </c>
      <c r="C161" s="3"/>
      <c r="D161" s="3"/>
      <c r="E161" s="3"/>
      <c r="F161" s="3"/>
      <c r="G161" s="3"/>
      <c r="H161" s="3"/>
      <c r="I161" s="4"/>
    </row>
    <row r="162" spans="1:9" x14ac:dyDescent="0.25">
      <c r="A162" s="2" t="s">
        <v>72</v>
      </c>
      <c r="B162" s="3" t="s">
        <v>2</v>
      </c>
      <c r="C162" s="3"/>
      <c r="D162" s="3"/>
      <c r="E162" s="3"/>
      <c r="F162" s="3"/>
      <c r="G162" s="3"/>
      <c r="H162" s="3"/>
      <c r="I162" s="4"/>
    </row>
    <row r="163" spans="1:9" x14ac:dyDescent="0.25">
      <c r="A163" s="2" t="s">
        <v>73</v>
      </c>
      <c r="B163" s="3" t="s">
        <v>2</v>
      </c>
      <c r="C163" s="3"/>
      <c r="D163" s="3"/>
      <c r="E163" s="3"/>
      <c r="F163" s="3"/>
      <c r="G163" s="3"/>
      <c r="H163" s="3"/>
      <c r="I163" s="4"/>
    </row>
    <row r="164" spans="1:9" x14ac:dyDescent="0.25">
      <c r="A164" s="2" t="s">
        <v>74</v>
      </c>
      <c r="B164" s="3" t="s">
        <v>2</v>
      </c>
      <c r="C164" s="3"/>
      <c r="D164" s="3"/>
      <c r="E164" s="3"/>
      <c r="F164" s="3"/>
      <c r="G164" s="3"/>
      <c r="H164" s="3"/>
      <c r="I164" s="4"/>
    </row>
    <row r="165" spans="1:9" x14ac:dyDescent="0.25">
      <c r="A165" s="2" t="s">
        <v>75</v>
      </c>
      <c r="B165" s="3"/>
      <c r="C165" s="3"/>
      <c r="D165" s="3"/>
      <c r="E165" s="3"/>
      <c r="F165" s="3"/>
      <c r="G165" s="3"/>
      <c r="H165" s="3"/>
      <c r="I165" s="4"/>
    </row>
    <row r="166" spans="1:9" x14ac:dyDescent="0.25">
      <c r="A166" s="2" t="s">
        <v>80</v>
      </c>
      <c r="B166" s="3">
        <v>1.5</v>
      </c>
      <c r="C166" s="3">
        <v>52</v>
      </c>
      <c r="D166" s="3">
        <f t="shared" ref="D166:D176" si="50">B166*C166</f>
        <v>78</v>
      </c>
      <c r="E166" s="3">
        <v>0</v>
      </c>
      <c r="F166" s="3">
        <f t="shared" ref="F166" si="51">D166*E166</f>
        <v>0</v>
      </c>
      <c r="G166" s="3">
        <f t="shared" ref="G166:G176" si="52">F166*0.05</f>
        <v>0</v>
      </c>
      <c r="H166" s="3">
        <f t="shared" ref="H166" si="53">F166*0.1</f>
        <v>0</v>
      </c>
      <c r="I166" s="29">
        <f t="shared" ref="I166" si="54">$F$3*F166+$G$3*G166+$H$3*H166</f>
        <v>0</v>
      </c>
    </row>
    <row r="167" spans="1:9" x14ac:dyDescent="0.25">
      <c r="A167" s="12" t="s">
        <v>81</v>
      </c>
      <c r="B167" s="3">
        <v>2</v>
      </c>
      <c r="C167" s="3">
        <v>2</v>
      </c>
      <c r="D167" s="3">
        <f t="shared" si="50"/>
        <v>4</v>
      </c>
      <c r="E167" s="3">
        <v>0</v>
      </c>
      <c r="F167" s="3">
        <f t="shared" ref="F167:F176" si="55">D167*E167</f>
        <v>0</v>
      </c>
      <c r="G167" s="3">
        <f t="shared" si="52"/>
        <v>0</v>
      </c>
      <c r="H167" s="3">
        <f t="shared" ref="H167:H176" si="56">F167*0.1</f>
        <v>0</v>
      </c>
      <c r="I167" s="29">
        <f>$F$3*F167+$G$3*G167+$H$3*H167</f>
        <v>0</v>
      </c>
    </row>
    <row r="168" spans="1:9" x14ac:dyDescent="0.25">
      <c r="A168" s="12" t="s">
        <v>82</v>
      </c>
      <c r="B168" s="3">
        <v>2</v>
      </c>
      <c r="C168" s="3">
        <v>1</v>
      </c>
      <c r="D168" s="3">
        <f t="shared" si="50"/>
        <v>2</v>
      </c>
      <c r="E168" s="3">
        <v>0</v>
      </c>
      <c r="F168" s="3">
        <f t="shared" si="55"/>
        <v>0</v>
      </c>
      <c r="G168" s="3">
        <f t="shared" si="52"/>
        <v>0</v>
      </c>
      <c r="H168" s="3">
        <f t="shared" si="56"/>
        <v>0</v>
      </c>
      <c r="I168" s="8">
        <f>$F$3*F168+$G$3*G168+$H$3*H168</f>
        <v>0</v>
      </c>
    </row>
    <row r="169" spans="1:9" x14ac:dyDescent="0.25">
      <c r="A169" s="2" t="s">
        <v>83</v>
      </c>
      <c r="B169" s="3">
        <v>2</v>
      </c>
      <c r="C169" s="3">
        <v>1</v>
      </c>
      <c r="D169" s="3">
        <f t="shared" si="50"/>
        <v>2</v>
      </c>
      <c r="E169" s="3">
        <v>0</v>
      </c>
      <c r="F169" s="3">
        <f t="shared" si="55"/>
        <v>0</v>
      </c>
      <c r="G169" s="3">
        <f t="shared" si="52"/>
        <v>0</v>
      </c>
      <c r="H169" s="3">
        <f t="shared" si="56"/>
        <v>0</v>
      </c>
      <c r="I169" s="8">
        <f>$F$3*F169+$G$3*G169+$H$3*H169</f>
        <v>0</v>
      </c>
    </row>
    <row r="170" spans="1:9" x14ac:dyDescent="0.25">
      <c r="A170" s="2" t="s">
        <v>84</v>
      </c>
      <c r="B170" s="3" t="s">
        <v>132</v>
      </c>
      <c r="C170" s="3"/>
      <c r="D170" s="3"/>
      <c r="E170" s="3"/>
      <c r="F170" s="3"/>
      <c r="G170" s="3"/>
      <c r="H170" s="3"/>
      <c r="I170" s="8"/>
    </row>
    <row r="171" spans="1:9" x14ac:dyDescent="0.25">
      <c r="A171" s="12" t="s">
        <v>86</v>
      </c>
      <c r="B171" s="3">
        <v>1.5</v>
      </c>
      <c r="C171" s="3">
        <v>52</v>
      </c>
      <c r="D171" s="3">
        <f t="shared" si="50"/>
        <v>78</v>
      </c>
      <c r="E171" s="3">
        <v>0</v>
      </c>
      <c r="F171" s="3">
        <f t="shared" si="55"/>
        <v>0</v>
      </c>
      <c r="G171" s="3">
        <f t="shared" si="52"/>
        <v>0</v>
      </c>
      <c r="H171" s="3">
        <f t="shared" si="56"/>
        <v>0</v>
      </c>
      <c r="I171" s="29">
        <f>$F$3*F171+$G$3*G171+$H$3*H171</f>
        <v>0</v>
      </c>
    </row>
    <row r="172" spans="1:9" x14ac:dyDescent="0.25">
      <c r="A172" s="12" t="s">
        <v>87</v>
      </c>
      <c r="B172" s="3">
        <v>1.5</v>
      </c>
      <c r="C172" s="3">
        <v>250</v>
      </c>
      <c r="D172" s="3">
        <f t="shared" si="50"/>
        <v>375</v>
      </c>
      <c r="E172" s="3">
        <v>0</v>
      </c>
      <c r="F172" s="10">
        <f t="shared" si="55"/>
        <v>0</v>
      </c>
      <c r="G172" s="3">
        <f t="shared" si="52"/>
        <v>0</v>
      </c>
      <c r="H172" s="3">
        <f t="shared" si="56"/>
        <v>0</v>
      </c>
      <c r="I172" s="29">
        <f>$F$3*F172+$G$3*G172+$H$3*H172</f>
        <v>0</v>
      </c>
    </row>
    <row r="173" spans="1:9" ht="22.5" x14ac:dyDescent="0.25">
      <c r="A173" s="12" t="s">
        <v>88</v>
      </c>
      <c r="B173" s="3">
        <v>1.5</v>
      </c>
      <c r="C173" s="3">
        <v>52</v>
      </c>
      <c r="D173" s="3">
        <f t="shared" si="50"/>
        <v>78</v>
      </c>
      <c r="E173" s="3">
        <v>0</v>
      </c>
      <c r="F173" s="3">
        <f t="shared" si="55"/>
        <v>0</v>
      </c>
      <c r="G173" s="3">
        <f t="shared" si="52"/>
        <v>0</v>
      </c>
      <c r="H173" s="3">
        <f t="shared" si="56"/>
        <v>0</v>
      </c>
      <c r="I173" s="29">
        <f>$F$3*F173+$G$3*G173+$H$3*H173</f>
        <v>0</v>
      </c>
    </row>
    <row r="174" spans="1:9" x14ac:dyDescent="0.25">
      <c r="A174" s="12" t="s">
        <v>89</v>
      </c>
      <c r="B174" s="3" t="s">
        <v>132</v>
      </c>
      <c r="C174" s="3"/>
      <c r="D174" s="3"/>
      <c r="E174" s="3"/>
      <c r="F174" s="3"/>
      <c r="G174" s="3"/>
      <c r="H174" s="3"/>
      <c r="I174" s="8"/>
    </row>
    <row r="175" spans="1:9" x14ac:dyDescent="0.25">
      <c r="A175" s="2" t="s">
        <v>90</v>
      </c>
      <c r="B175" s="3" t="s">
        <v>127</v>
      </c>
      <c r="C175" s="3"/>
      <c r="D175" s="3"/>
      <c r="E175" s="3"/>
      <c r="F175" s="3"/>
      <c r="G175" s="3"/>
      <c r="H175" s="3"/>
      <c r="I175" s="8"/>
    </row>
    <row r="176" spans="1:9" x14ac:dyDescent="0.25">
      <c r="A176" s="2" t="s">
        <v>91</v>
      </c>
      <c r="B176" s="3">
        <v>40</v>
      </c>
      <c r="C176" s="3">
        <v>1</v>
      </c>
      <c r="D176" s="3">
        <f t="shared" si="50"/>
        <v>40</v>
      </c>
      <c r="E176" s="3">
        <v>0</v>
      </c>
      <c r="F176" s="3">
        <f t="shared" si="55"/>
        <v>0</v>
      </c>
      <c r="G176" s="3">
        <f t="shared" si="52"/>
        <v>0</v>
      </c>
      <c r="H176" s="3">
        <f t="shared" si="56"/>
        <v>0</v>
      </c>
      <c r="I176" s="8">
        <f>$F$3*F176+$G$3*G176+$H$3*H176</f>
        <v>0</v>
      </c>
    </row>
    <row r="177" spans="1:9" x14ac:dyDescent="0.25">
      <c r="A177" s="2" t="s">
        <v>77</v>
      </c>
      <c r="B177" s="3" t="s">
        <v>2</v>
      </c>
      <c r="C177" s="3"/>
      <c r="D177" s="3"/>
      <c r="E177" s="3"/>
      <c r="F177" s="3"/>
      <c r="G177" s="3"/>
      <c r="H177" s="3"/>
      <c r="I177" s="4"/>
    </row>
    <row r="178" spans="1:9" x14ac:dyDescent="0.25">
      <c r="A178" s="11" t="s">
        <v>99</v>
      </c>
      <c r="B178" s="3"/>
      <c r="C178" s="3"/>
      <c r="D178" s="3"/>
      <c r="E178" s="3"/>
      <c r="F178" s="42">
        <f>SUM(F161:H177)</f>
        <v>0</v>
      </c>
      <c r="G178" s="42"/>
      <c r="H178" s="42"/>
      <c r="I178" s="15">
        <f>SUM(I161:I177)</f>
        <v>0</v>
      </c>
    </row>
    <row r="179" spans="1:9" ht="21" x14ac:dyDescent="0.25">
      <c r="A179" s="11" t="s">
        <v>100</v>
      </c>
      <c r="B179" s="6"/>
      <c r="C179" s="6"/>
      <c r="D179" s="6"/>
      <c r="E179" s="6"/>
      <c r="F179" s="6"/>
      <c r="G179" s="6"/>
      <c r="H179" s="6"/>
      <c r="I179" s="7"/>
    </row>
    <row r="180" spans="1:9" x14ac:dyDescent="0.25">
      <c r="A180" s="2" t="s">
        <v>107</v>
      </c>
      <c r="B180" s="3" t="s">
        <v>133</v>
      </c>
      <c r="C180" s="3"/>
      <c r="D180" s="3"/>
      <c r="E180" s="3"/>
      <c r="F180" s="3"/>
      <c r="G180" s="3"/>
      <c r="H180" s="3"/>
      <c r="I180" s="4"/>
    </row>
    <row r="181" spans="1:9" x14ac:dyDescent="0.25">
      <c r="A181" s="2" t="s">
        <v>72</v>
      </c>
      <c r="B181" s="3" t="s">
        <v>2</v>
      </c>
      <c r="C181" s="3"/>
      <c r="D181" s="3"/>
      <c r="E181" s="3"/>
      <c r="F181" s="3"/>
      <c r="G181" s="3"/>
      <c r="H181" s="3"/>
      <c r="I181" s="4"/>
    </row>
    <row r="182" spans="1:9" x14ac:dyDescent="0.25">
      <c r="A182" s="2" t="s">
        <v>73</v>
      </c>
      <c r="B182" s="3" t="s">
        <v>2</v>
      </c>
      <c r="C182" s="3"/>
      <c r="D182" s="3"/>
      <c r="E182" s="3"/>
      <c r="F182" s="3"/>
      <c r="G182" s="3"/>
      <c r="H182" s="3"/>
      <c r="I182" s="4"/>
    </row>
    <row r="183" spans="1:9" x14ac:dyDescent="0.25">
      <c r="A183" s="2" t="s">
        <v>74</v>
      </c>
      <c r="B183" s="3" t="s">
        <v>2</v>
      </c>
      <c r="C183" s="3"/>
      <c r="D183" s="3"/>
      <c r="E183" s="3"/>
      <c r="F183" s="3"/>
      <c r="G183" s="3"/>
      <c r="H183" s="3"/>
      <c r="I183" s="4"/>
    </row>
    <row r="184" spans="1:9" x14ac:dyDescent="0.25">
      <c r="A184" s="2" t="s">
        <v>75</v>
      </c>
      <c r="B184" s="3"/>
      <c r="C184" s="3"/>
      <c r="D184" s="3"/>
      <c r="E184" s="3"/>
      <c r="F184" s="3"/>
      <c r="G184" s="3"/>
      <c r="H184" s="3"/>
      <c r="I184" s="4"/>
    </row>
    <row r="185" spans="1:9" ht="22.5" x14ac:dyDescent="0.25">
      <c r="A185" s="12" t="s">
        <v>101</v>
      </c>
      <c r="B185" s="3">
        <v>2</v>
      </c>
      <c r="C185" s="3">
        <v>4</v>
      </c>
      <c r="D185" s="3">
        <f t="shared" ref="D185:D186" si="57">B185*C185</f>
        <v>8</v>
      </c>
      <c r="E185" s="3">
        <v>13.4</v>
      </c>
      <c r="F185" s="3">
        <f t="shared" ref="F185" si="58">D185*E185</f>
        <v>107.2</v>
      </c>
      <c r="G185" s="3">
        <f t="shared" ref="G185:G186" si="59">F185*0.05</f>
        <v>5.36</v>
      </c>
      <c r="H185" s="3">
        <f t="shared" ref="H185" si="60">F185*0.1</f>
        <v>10.72</v>
      </c>
      <c r="I185" s="29">
        <f t="shared" ref="I185" si="61">$F$3*F185+$G$3*G185+$H$3*H185</f>
        <v>12365.037600000001</v>
      </c>
    </row>
    <row r="186" spans="1:9" ht="22.5" x14ac:dyDescent="0.25">
      <c r="A186" s="12" t="s">
        <v>102</v>
      </c>
      <c r="B186" s="3">
        <v>2</v>
      </c>
      <c r="C186" s="3">
        <v>4</v>
      </c>
      <c r="D186" s="3">
        <f t="shared" si="57"/>
        <v>8</v>
      </c>
      <c r="E186" s="3">
        <v>5</v>
      </c>
      <c r="F186" s="3">
        <f t="shared" ref="F186" si="62">D186*E186</f>
        <v>40</v>
      </c>
      <c r="G186" s="3">
        <f t="shared" si="59"/>
        <v>2</v>
      </c>
      <c r="H186" s="3">
        <f t="shared" ref="H186" si="63">F186*0.1</f>
        <v>4</v>
      </c>
      <c r="I186" s="29">
        <f t="shared" ref="I186" si="64">$F$3*F186+$G$3*G186+$H$3*H186</f>
        <v>4613.82</v>
      </c>
    </row>
    <row r="187" spans="1:9" x14ac:dyDescent="0.25">
      <c r="A187" s="2" t="s">
        <v>76</v>
      </c>
      <c r="B187" s="3" t="s">
        <v>2</v>
      </c>
      <c r="C187" s="3"/>
      <c r="D187" s="3"/>
      <c r="E187" s="3"/>
      <c r="F187" s="3"/>
      <c r="G187" s="3"/>
      <c r="H187" s="3"/>
      <c r="I187" s="4"/>
    </row>
    <row r="188" spans="1:9" x14ac:dyDescent="0.25">
      <c r="A188" s="2" t="s">
        <v>104</v>
      </c>
      <c r="B188" s="3" t="s">
        <v>2</v>
      </c>
      <c r="C188" s="3"/>
      <c r="D188" s="3"/>
      <c r="E188" s="3"/>
      <c r="F188" s="3"/>
      <c r="G188" s="3"/>
      <c r="H188" s="3"/>
      <c r="I188" s="4"/>
    </row>
    <row r="189" spans="1:9" ht="21" x14ac:dyDescent="0.25">
      <c r="A189" s="11" t="s">
        <v>103</v>
      </c>
      <c r="B189" s="18"/>
      <c r="C189" s="18"/>
      <c r="D189" s="18"/>
      <c r="E189" s="18"/>
      <c r="F189" s="43">
        <f>SUM(F180:H188)</f>
        <v>169.28</v>
      </c>
      <c r="G189" s="44"/>
      <c r="H189" s="45"/>
      <c r="I189" s="15">
        <f>SUM(I180:I188)</f>
        <v>16978.857600000003</v>
      </c>
    </row>
    <row r="190" spans="1:9" x14ac:dyDescent="0.25">
      <c r="A190" s="11" t="s">
        <v>105</v>
      </c>
      <c r="B190" s="3"/>
      <c r="C190" s="3"/>
      <c r="D190" s="3"/>
      <c r="E190" s="3"/>
      <c r="F190" s="42">
        <f>F20+F63+F80+F97+F106</f>
        <v>16219.829999999996</v>
      </c>
      <c r="G190" s="42"/>
      <c r="H190" s="42"/>
      <c r="I190" s="15">
        <f>I20+I63+I80+I97+I106</f>
        <v>1626856.0011</v>
      </c>
    </row>
    <row r="191" spans="1:9" x14ac:dyDescent="0.25">
      <c r="A191" s="11" t="s">
        <v>106</v>
      </c>
      <c r="B191" s="3"/>
      <c r="C191" s="3"/>
      <c r="D191" s="3"/>
      <c r="E191" s="3"/>
      <c r="F191" s="42">
        <f>F115+F140+F159+F178+F189</f>
        <v>22604.86</v>
      </c>
      <c r="G191" s="42"/>
      <c r="H191" s="42"/>
      <c r="I191" s="15">
        <f>I115+I140+I159+I178+I189</f>
        <v>2267277.2862</v>
      </c>
    </row>
    <row r="192" spans="1:9" x14ac:dyDescent="0.25">
      <c r="A192" s="5" t="s">
        <v>179</v>
      </c>
      <c r="B192" s="3"/>
      <c r="C192" s="3"/>
      <c r="D192" s="3"/>
      <c r="E192" s="3"/>
      <c r="F192" s="42">
        <f>ROUND(F190+F191, -2)</f>
        <v>38800</v>
      </c>
      <c r="G192" s="42"/>
      <c r="H192" s="42"/>
      <c r="I192" s="15">
        <f>ROUND(I190+I191,-4)</f>
        <v>3890000</v>
      </c>
    </row>
    <row r="193" spans="1:12" x14ac:dyDescent="0.25">
      <c r="A193" s="5" t="s">
        <v>180</v>
      </c>
      <c r="B193" s="3"/>
      <c r="C193" s="3"/>
      <c r="D193" s="3"/>
      <c r="E193" s="3"/>
      <c r="F193" s="27"/>
      <c r="G193" s="27"/>
      <c r="H193" s="27"/>
      <c r="I193" s="15">
        <v>479000</v>
      </c>
    </row>
    <row r="194" spans="1:12" x14ac:dyDescent="0.25">
      <c r="A194" s="5" t="s">
        <v>181</v>
      </c>
      <c r="B194" s="3"/>
      <c r="C194" s="3"/>
      <c r="D194" s="3"/>
      <c r="E194" s="3"/>
      <c r="F194" s="27"/>
      <c r="G194" s="27"/>
      <c r="H194" s="27"/>
      <c r="I194" s="15">
        <f>ROUND(I192+I193, -4)</f>
        <v>4370000</v>
      </c>
    </row>
    <row r="195" spans="1:12" x14ac:dyDescent="0.25">
      <c r="K195" s="49">
        <f>F192/138</f>
        <v>281.15942028985506</v>
      </c>
      <c r="L195" t="s">
        <v>190</v>
      </c>
    </row>
    <row r="196" spans="1:12" x14ac:dyDescent="0.25">
      <c r="A196" s="23" t="s">
        <v>143</v>
      </c>
    </row>
    <row r="197" spans="1:12" x14ac:dyDescent="0.25">
      <c r="A197" s="21" t="s">
        <v>116</v>
      </c>
    </row>
    <row r="198" spans="1:12" ht="18.75" x14ac:dyDescent="0.25">
      <c r="A198" s="22" t="s">
        <v>117</v>
      </c>
    </row>
    <row r="199" spans="1:12" x14ac:dyDescent="0.25">
      <c r="A199" s="23" t="s">
        <v>118</v>
      </c>
    </row>
    <row r="200" spans="1:12" ht="18.75" x14ac:dyDescent="0.25">
      <c r="A200" s="23" t="s">
        <v>134</v>
      </c>
    </row>
    <row r="201" spans="1:12" ht="15.75" x14ac:dyDescent="0.25">
      <c r="A201" s="23" t="s">
        <v>142</v>
      </c>
    </row>
    <row r="202" spans="1:12" ht="18.75" x14ac:dyDescent="0.25">
      <c r="A202" s="22" t="s">
        <v>141</v>
      </c>
    </row>
    <row r="203" spans="1:12" ht="18.75" x14ac:dyDescent="0.25">
      <c r="A203" s="22" t="s">
        <v>119</v>
      </c>
    </row>
    <row r="204" spans="1:12" ht="18.75" x14ac:dyDescent="0.25">
      <c r="A204" s="22" t="s">
        <v>120</v>
      </c>
    </row>
    <row r="205" spans="1:12" ht="18.75" x14ac:dyDescent="0.25">
      <c r="A205" s="22" t="s">
        <v>121</v>
      </c>
    </row>
    <row r="206" spans="1:12" ht="18.75" x14ac:dyDescent="0.25">
      <c r="A206" s="22" t="s">
        <v>122</v>
      </c>
    </row>
    <row r="207" spans="1:12" ht="15.75" x14ac:dyDescent="0.25">
      <c r="A207" s="24" t="s">
        <v>123</v>
      </c>
    </row>
    <row r="208" spans="1:12" ht="15.75" x14ac:dyDescent="0.25">
      <c r="A208" s="24" t="s">
        <v>124</v>
      </c>
    </row>
    <row r="209" spans="1:1" ht="15.75" x14ac:dyDescent="0.25">
      <c r="A209" s="23" t="s">
        <v>125</v>
      </c>
    </row>
    <row r="210" spans="1:1" ht="15.75" x14ac:dyDescent="0.25">
      <c r="A210" s="24" t="s">
        <v>189</v>
      </c>
    </row>
  </sheetData>
  <mergeCells count="13">
    <mergeCell ref="F192:H192"/>
    <mergeCell ref="F189:H189"/>
    <mergeCell ref="F20:H20"/>
    <mergeCell ref="F63:H63"/>
    <mergeCell ref="F80:H80"/>
    <mergeCell ref="F97:H97"/>
    <mergeCell ref="F106:H106"/>
    <mergeCell ref="F115:H115"/>
    <mergeCell ref="F140:H140"/>
    <mergeCell ref="F159:H159"/>
    <mergeCell ref="F178:H178"/>
    <mergeCell ref="F190:H190"/>
    <mergeCell ref="F191:H19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A3" workbookViewId="0">
      <selection activeCell="F48" sqref="F48"/>
    </sheetView>
  </sheetViews>
  <sheetFormatPr defaultRowHeight="15" x14ac:dyDescent="0.25"/>
  <cols>
    <col min="1" max="1" width="39.7109375" customWidth="1"/>
    <col min="2" max="2" width="15" customWidth="1"/>
    <col min="3" max="3" width="9.5703125" customWidth="1"/>
    <col min="5" max="5" width="10.28515625" customWidth="1"/>
    <col min="9" max="9" width="10" bestFit="1" customWidth="1"/>
  </cols>
  <sheetData>
    <row r="1" spans="1:9" ht="15.75" x14ac:dyDescent="0.25">
      <c r="A1" s="31" t="s">
        <v>177</v>
      </c>
    </row>
    <row r="2" spans="1:9" x14ac:dyDescent="0.25">
      <c r="F2">
        <v>46.67</v>
      </c>
      <c r="G2">
        <v>62.9</v>
      </c>
      <c r="H2">
        <v>25.25</v>
      </c>
    </row>
    <row r="3" spans="1:9" ht="65.25" customHeight="1" x14ac:dyDescent="0.25">
      <c r="A3" s="1" t="s">
        <v>0</v>
      </c>
      <c r="B3" s="1" t="s">
        <v>178</v>
      </c>
      <c r="C3" s="1" t="s">
        <v>109</v>
      </c>
      <c r="D3" s="1" t="s">
        <v>112</v>
      </c>
      <c r="E3" s="1" t="s">
        <v>110</v>
      </c>
      <c r="F3" s="1" t="s">
        <v>111</v>
      </c>
      <c r="G3" s="1" t="s">
        <v>113</v>
      </c>
      <c r="H3" s="1" t="s">
        <v>114</v>
      </c>
      <c r="I3" s="1" t="s">
        <v>115</v>
      </c>
    </row>
    <row r="4" spans="1:9" x14ac:dyDescent="0.25">
      <c r="A4" s="32" t="s">
        <v>144</v>
      </c>
      <c r="B4" s="33">
        <v>32</v>
      </c>
      <c r="C4" s="33">
        <v>1</v>
      </c>
      <c r="D4" s="33">
        <f>B4*C4</f>
        <v>32</v>
      </c>
      <c r="E4" s="33">
        <v>0</v>
      </c>
      <c r="F4" s="33">
        <f>D4*E4</f>
        <v>0</v>
      </c>
      <c r="G4" s="33">
        <f>F4*0.05</f>
        <v>0</v>
      </c>
      <c r="H4" s="33">
        <f>F4*0.1</f>
        <v>0</v>
      </c>
      <c r="I4" s="34">
        <f>$F$2*F4+$G$2*G4+$H$2*H4</f>
        <v>0</v>
      </c>
    </row>
    <row r="5" spans="1:9" x14ac:dyDescent="0.25">
      <c r="A5" s="32" t="s">
        <v>145</v>
      </c>
      <c r="B5" s="33"/>
      <c r="C5" s="33"/>
      <c r="D5" s="33"/>
      <c r="E5" s="33"/>
      <c r="F5" s="33"/>
      <c r="G5" s="33"/>
      <c r="H5" s="33"/>
      <c r="I5" s="34"/>
    </row>
    <row r="6" spans="1:9" x14ac:dyDescent="0.25">
      <c r="A6" s="32" t="s">
        <v>146</v>
      </c>
      <c r="B6" s="33">
        <v>12</v>
      </c>
      <c r="C6" s="33">
        <v>1</v>
      </c>
      <c r="D6" s="33">
        <f t="shared" ref="D6:D46" si="0">B6*C6</f>
        <v>12</v>
      </c>
      <c r="E6" s="33">
        <v>0</v>
      </c>
      <c r="F6" s="33">
        <f t="shared" ref="F6:F46" si="1">D6*E6</f>
        <v>0</v>
      </c>
      <c r="G6" s="33">
        <f t="shared" ref="G6:G46" si="2">F6*0.05</f>
        <v>0</v>
      </c>
      <c r="H6" s="33">
        <f t="shared" ref="H6:H46" si="3">F6*0.1</f>
        <v>0</v>
      </c>
      <c r="I6" s="34">
        <f t="shared" ref="I6:I46" si="4">$F$2*F6+$G$2*G6+$H$2*H6</f>
        <v>0</v>
      </c>
    </row>
    <row r="7" spans="1:9" x14ac:dyDescent="0.25">
      <c r="A7" s="32" t="s">
        <v>147</v>
      </c>
      <c r="B7" s="33">
        <v>32</v>
      </c>
      <c r="C7" s="33">
        <v>1</v>
      </c>
      <c r="D7" s="33">
        <f t="shared" si="0"/>
        <v>32</v>
      </c>
      <c r="E7" s="33">
        <v>0</v>
      </c>
      <c r="F7" s="33">
        <f t="shared" si="1"/>
        <v>0</v>
      </c>
      <c r="G7" s="33">
        <f t="shared" si="2"/>
        <v>0</v>
      </c>
      <c r="H7" s="33">
        <f t="shared" si="3"/>
        <v>0</v>
      </c>
      <c r="I7" s="34">
        <f t="shared" si="4"/>
        <v>0</v>
      </c>
    </row>
    <row r="8" spans="1:9" x14ac:dyDescent="0.25">
      <c r="A8" s="32" t="s">
        <v>148</v>
      </c>
      <c r="B8" s="33"/>
      <c r="C8" s="33"/>
      <c r="D8" s="33"/>
      <c r="E8" s="33"/>
      <c r="F8" s="33"/>
      <c r="G8" s="33"/>
      <c r="H8" s="33"/>
      <c r="I8" s="34"/>
    </row>
    <row r="9" spans="1:9" x14ac:dyDescent="0.25">
      <c r="A9" s="32" t="s">
        <v>149</v>
      </c>
      <c r="B9" s="33"/>
      <c r="C9" s="33"/>
      <c r="D9" s="33"/>
      <c r="E9" s="33"/>
      <c r="F9" s="33"/>
      <c r="G9" s="33"/>
      <c r="H9" s="33"/>
      <c r="I9" s="34"/>
    </row>
    <row r="10" spans="1:9" x14ac:dyDescent="0.25">
      <c r="A10" s="32" t="s">
        <v>150</v>
      </c>
      <c r="B10" s="33">
        <v>2</v>
      </c>
      <c r="C10" s="33">
        <v>1</v>
      </c>
      <c r="D10" s="33">
        <f t="shared" si="0"/>
        <v>2</v>
      </c>
      <c r="E10" s="33">
        <v>0</v>
      </c>
      <c r="F10" s="33">
        <f t="shared" si="1"/>
        <v>0</v>
      </c>
      <c r="G10" s="33">
        <f t="shared" si="2"/>
        <v>0</v>
      </c>
      <c r="H10" s="33">
        <f t="shared" si="3"/>
        <v>0</v>
      </c>
      <c r="I10" s="34">
        <f t="shared" si="4"/>
        <v>0</v>
      </c>
    </row>
    <row r="11" spans="1:9" ht="33.75" x14ac:dyDescent="0.25">
      <c r="A11" s="32" t="s">
        <v>151</v>
      </c>
      <c r="B11" s="33">
        <v>2</v>
      </c>
      <c r="C11" s="33">
        <v>1</v>
      </c>
      <c r="D11" s="33">
        <f t="shared" si="0"/>
        <v>2</v>
      </c>
      <c r="E11" s="33">
        <v>0</v>
      </c>
      <c r="F11" s="33">
        <f t="shared" si="1"/>
        <v>0</v>
      </c>
      <c r="G11" s="33">
        <f t="shared" si="2"/>
        <v>0</v>
      </c>
      <c r="H11" s="33">
        <f t="shared" si="3"/>
        <v>0</v>
      </c>
      <c r="I11" s="34">
        <f t="shared" si="4"/>
        <v>0</v>
      </c>
    </row>
    <row r="12" spans="1:9" ht="33.75" x14ac:dyDescent="0.25">
      <c r="A12" s="32" t="s">
        <v>152</v>
      </c>
      <c r="B12" s="33">
        <v>2</v>
      </c>
      <c r="C12" s="33">
        <v>1</v>
      </c>
      <c r="D12" s="33">
        <f t="shared" si="0"/>
        <v>2</v>
      </c>
      <c r="E12" s="33">
        <v>0</v>
      </c>
      <c r="F12" s="33">
        <f t="shared" si="1"/>
        <v>0</v>
      </c>
      <c r="G12" s="33">
        <f t="shared" si="2"/>
        <v>0</v>
      </c>
      <c r="H12" s="33">
        <f t="shared" si="3"/>
        <v>0</v>
      </c>
      <c r="I12" s="34">
        <f t="shared" si="4"/>
        <v>0</v>
      </c>
    </row>
    <row r="13" spans="1:9" x14ac:dyDescent="0.25">
      <c r="A13" s="32" t="s">
        <v>153</v>
      </c>
      <c r="B13" s="33"/>
      <c r="C13" s="33"/>
      <c r="D13" s="33"/>
      <c r="E13" s="33"/>
      <c r="F13" s="33"/>
      <c r="G13" s="33"/>
      <c r="H13" s="33"/>
      <c r="I13" s="34"/>
    </row>
    <row r="14" spans="1:9" x14ac:dyDescent="0.25">
      <c r="A14" s="32" t="s">
        <v>154</v>
      </c>
      <c r="B14" s="33">
        <v>4</v>
      </c>
      <c r="C14" s="33">
        <v>1</v>
      </c>
      <c r="D14" s="33">
        <f t="shared" si="0"/>
        <v>4</v>
      </c>
      <c r="E14" s="33">
        <v>0</v>
      </c>
      <c r="F14" s="33">
        <f t="shared" si="1"/>
        <v>0</v>
      </c>
      <c r="G14" s="33">
        <f t="shared" si="2"/>
        <v>0</v>
      </c>
      <c r="H14" s="33">
        <f t="shared" si="3"/>
        <v>0</v>
      </c>
      <c r="I14" s="34">
        <f t="shared" si="4"/>
        <v>0</v>
      </c>
    </row>
    <row r="15" spans="1:9" x14ac:dyDescent="0.25">
      <c r="A15" s="32" t="s">
        <v>155</v>
      </c>
      <c r="B15" s="33">
        <v>2</v>
      </c>
      <c r="C15" s="33">
        <v>1</v>
      </c>
      <c r="D15" s="33">
        <f t="shared" si="0"/>
        <v>2</v>
      </c>
      <c r="E15" s="33">
        <v>0</v>
      </c>
      <c r="F15" s="33">
        <f t="shared" si="1"/>
        <v>0</v>
      </c>
      <c r="G15" s="33">
        <f t="shared" si="2"/>
        <v>0</v>
      </c>
      <c r="H15" s="33">
        <f t="shared" si="3"/>
        <v>0</v>
      </c>
      <c r="I15" s="34">
        <f t="shared" si="4"/>
        <v>0</v>
      </c>
    </row>
    <row r="16" spans="1:9" ht="22.5" x14ac:dyDescent="0.25">
      <c r="A16" s="32" t="s">
        <v>156</v>
      </c>
      <c r="B16" s="33">
        <v>2</v>
      </c>
      <c r="C16" s="33">
        <v>1</v>
      </c>
      <c r="D16" s="33">
        <f t="shared" si="0"/>
        <v>2</v>
      </c>
      <c r="E16" s="33">
        <v>0</v>
      </c>
      <c r="F16" s="33">
        <f t="shared" si="1"/>
        <v>0</v>
      </c>
      <c r="G16" s="33">
        <f t="shared" si="2"/>
        <v>0</v>
      </c>
      <c r="H16" s="33">
        <f t="shared" si="3"/>
        <v>0</v>
      </c>
      <c r="I16" s="34">
        <f t="shared" si="4"/>
        <v>0</v>
      </c>
    </row>
    <row r="17" spans="1:9" x14ac:dyDescent="0.25">
      <c r="A17" s="32" t="s">
        <v>157</v>
      </c>
      <c r="B17" s="33">
        <v>2</v>
      </c>
      <c r="C17" s="33">
        <v>1</v>
      </c>
      <c r="D17" s="33">
        <f t="shared" si="0"/>
        <v>2</v>
      </c>
      <c r="E17" s="33">
        <v>0</v>
      </c>
      <c r="F17" s="33">
        <f t="shared" si="1"/>
        <v>0</v>
      </c>
      <c r="G17" s="33">
        <f t="shared" si="2"/>
        <v>0</v>
      </c>
      <c r="H17" s="33">
        <f t="shared" si="3"/>
        <v>0</v>
      </c>
      <c r="I17" s="34">
        <f t="shared" si="4"/>
        <v>0</v>
      </c>
    </row>
    <row r="18" spans="1:9" x14ac:dyDescent="0.25">
      <c r="A18" s="32" t="s">
        <v>158</v>
      </c>
      <c r="B18" s="33">
        <v>2</v>
      </c>
      <c r="C18" s="33">
        <v>1</v>
      </c>
      <c r="D18" s="33">
        <f t="shared" si="0"/>
        <v>2</v>
      </c>
      <c r="E18" s="33">
        <v>0</v>
      </c>
      <c r="F18" s="33">
        <f t="shared" si="1"/>
        <v>0</v>
      </c>
      <c r="G18" s="33">
        <f t="shared" si="2"/>
        <v>0</v>
      </c>
      <c r="H18" s="33">
        <f t="shared" si="3"/>
        <v>0</v>
      </c>
      <c r="I18" s="34">
        <f t="shared" si="4"/>
        <v>0</v>
      </c>
    </row>
    <row r="19" spans="1:9" ht="22.5" x14ac:dyDescent="0.25">
      <c r="A19" s="32" t="s">
        <v>159</v>
      </c>
      <c r="B19" s="33">
        <v>4</v>
      </c>
      <c r="C19" s="33">
        <v>1</v>
      </c>
      <c r="D19" s="33">
        <f t="shared" si="0"/>
        <v>4</v>
      </c>
      <c r="E19" s="33">
        <v>0</v>
      </c>
      <c r="F19" s="33">
        <f t="shared" si="1"/>
        <v>0</v>
      </c>
      <c r="G19" s="33">
        <f t="shared" si="2"/>
        <v>0</v>
      </c>
      <c r="H19" s="33">
        <f t="shared" si="3"/>
        <v>0</v>
      </c>
      <c r="I19" s="34">
        <f t="shared" si="4"/>
        <v>0</v>
      </c>
    </row>
    <row r="20" spans="1:9" ht="22.5" x14ac:dyDescent="0.25">
      <c r="A20" s="32" t="s">
        <v>160</v>
      </c>
      <c r="B20" s="33"/>
      <c r="C20" s="33"/>
      <c r="D20" s="33"/>
      <c r="E20" s="33"/>
      <c r="F20" s="33"/>
      <c r="G20" s="33"/>
      <c r="H20" s="33"/>
      <c r="I20" s="34"/>
    </row>
    <row r="21" spans="1:9" x14ac:dyDescent="0.25">
      <c r="A21" s="32" t="s">
        <v>161</v>
      </c>
      <c r="B21" s="33">
        <v>8</v>
      </c>
      <c r="C21" s="33">
        <v>1</v>
      </c>
      <c r="D21" s="33">
        <f t="shared" si="0"/>
        <v>8</v>
      </c>
      <c r="E21" s="33">
        <v>0</v>
      </c>
      <c r="F21" s="33">
        <f t="shared" si="1"/>
        <v>0</v>
      </c>
      <c r="G21" s="33">
        <f t="shared" si="2"/>
        <v>0</v>
      </c>
      <c r="H21" s="33">
        <f t="shared" si="3"/>
        <v>0</v>
      </c>
      <c r="I21" s="34">
        <f t="shared" si="4"/>
        <v>0</v>
      </c>
    </row>
    <row r="22" spans="1:9" x14ac:dyDescent="0.25">
      <c r="A22" s="32" t="s">
        <v>162</v>
      </c>
      <c r="B22" s="33">
        <v>8</v>
      </c>
      <c r="C22" s="33">
        <v>1</v>
      </c>
      <c r="D22" s="33">
        <f t="shared" si="0"/>
        <v>8</v>
      </c>
      <c r="E22" s="33">
        <v>0</v>
      </c>
      <c r="F22" s="33">
        <f t="shared" si="1"/>
        <v>0</v>
      </c>
      <c r="G22" s="33">
        <f t="shared" si="2"/>
        <v>0</v>
      </c>
      <c r="H22" s="33">
        <f t="shared" si="3"/>
        <v>0</v>
      </c>
      <c r="I22" s="34">
        <f t="shared" si="4"/>
        <v>0</v>
      </c>
    </row>
    <row r="23" spans="1:9" x14ac:dyDescent="0.25">
      <c r="A23" s="32" t="s">
        <v>163</v>
      </c>
      <c r="B23" s="33">
        <v>5</v>
      </c>
      <c r="C23" s="33">
        <v>1</v>
      </c>
      <c r="D23" s="33">
        <f t="shared" si="0"/>
        <v>5</v>
      </c>
      <c r="E23" s="33">
        <v>0</v>
      </c>
      <c r="F23" s="33">
        <f t="shared" si="1"/>
        <v>0</v>
      </c>
      <c r="G23" s="33">
        <f t="shared" si="2"/>
        <v>0</v>
      </c>
      <c r="H23" s="33">
        <f t="shared" si="3"/>
        <v>0</v>
      </c>
      <c r="I23" s="34">
        <f t="shared" si="4"/>
        <v>0</v>
      </c>
    </row>
    <row r="24" spans="1:9" x14ac:dyDescent="0.25">
      <c r="A24" s="32" t="s">
        <v>164</v>
      </c>
      <c r="B24" s="33">
        <v>36</v>
      </c>
      <c r="C24" s="33">
        <v>1</v>
      </c>
      <c r="D24" s="33">
        <f t="shared" si="0"/>
        <v>36</v>
      </c>
      <c r="E24" s="33">
        <v>0</v>
      </c>
      <c r="F24" s="33">
        <f t="shared" si="1"/>
        <v>0</v>
      </c>
      <c r="G24" s="33">
        <f t="shared" si="2"/>
        <v>0</v>
      </c>
      <c r="H24" s="33">
        <f t="shared" si="3"/>
        <v>0</v>
      </c>
      <c r="I24" s="34">
        <f t="shared" si="4"/>
        <v>0</v>
      </c>
    </row>
    <row r="25" spans="1:9" x14ac:dyDescent="0.25">
      <c r="A25" s="32" t="s">
        <v>165</v>
      </c>
      <c r="B25" s="33">
        <v>24</v>
      </c>
      <c r="C25" s="33">
        <v>1</v>
      </c>
      <c r="D25" s="33">
        <f t="shared" si="0"/>
        <v>24</v>
      </c>
      <c r="E25" s="33">
        <v>0</v>
      </c>
      <c r="F25" s="33">
        <f t="shared" si="1"/>
        <v>0</v>
      </c>
      <c r="G25" s="33">
        <f t="shared" si="2"/>
        <v>0</v>
      </c>
      <c r="H25" s="33">
        <f t="shared" si="3"/>
        <v>0</v>
      </c>
      <c r="I25" s="34">
        <f t="shared" si="4"/>
        <v>0</v>
      </c>
    </row>
    <row r="26" spans="1:9" x14ac:dyDescent="0.25">
      <c r="A26" s="32" t="s">
        <v>166</v>
      </c>
      <c r="B26" s="33"/>
      <c r="C26" s="33"/>
      <c r="D26" s="33"/>
      <c r="E26" s="33"/>
      <c r="F26" s="33"/>
      <c r="G26" s="33"/>
      <c r="H26" s="33"/>
      <c r="I26" s="34"/>
    </row>
    <row r="27" spans="1:9" x14ac:dyDescent="0.25">
      <c r="A27" s="32" t="s">
        <v>167</v>
      </c>
      <c r="B27" s="33"/>
      <c r="C27" s="33"/>
      <c r="D27" s="33"/>
      <c r="E27" s="33"/>
      <c r="F27" s="33"/>
      <c r="G27" s="33"/>
      <c r="H27" s="33"/>
      <c r="I27" s="34"/>
    </row>
    <row r="28" spans="1:9" x14ac:dyDescent="0.25">
      <c r="A28" s="35" t="s">
        <v>45</v>
      </c>
      <c r="B28" s="33">
        <v>2</v>
      </c>
      <c r="C28" s="33">
        <v>1</v>
      </c>
      <c r="D28" s="33">
        <f t="shared" si="0"/>
        <v>2</v>
      </c>
      <c r="E28" s="33">
        <v>1</v>
      </c>
      <c r="F28" s="33">
        <f t="shared" si="1"/>
        <v>2</v>
      </c>
      <c r="G28" s="33">
        <f t="shared" si="2"/>
        <v>0.1</v>
      </c>
      <c r="H28" s="33">
        <f t="shared" si="3"/>
        <v>0.2</v>
      </c>
      <c r="I28" s="36">
        <f t="shared" si="4"/>
        <v>104.68</v>
      </c>
    </row>
    <row r="29" spans="1:9" x14ac:dyDescent="0.25">
      <c r="A29" s="37" t="s">
        <v>46</v>
      </c>
      <c r="B29" s="33">
        <v>6</v>
      </c>
      <c r="C29" s="33">
        <v>1</v>
      </c>
      <c r="D29" s="33">
        <f t="shared" si="0"/>
        <v>6</v>
      </c>
      <c r="E29" s="33">
        <v>35</v>
      </c>
      <c r="F29" s="33">
        <f t="shared" si="1"/>
        <v>210</v>
      </c>
      <c r="G29" s="33">
        <f t="shared" si="2"/>
        <v>10.5</v>
      </c>
      <c r="H29" s="33">
        <f t="shared" si="3"/>
        <v>21</v>
      </c>
      <c r="I29" s="36">
        <f t="shared" si="4"/>
        <v>10991.400000000001</v>
      </c>
    </row>
    <row r="30" spans="1:9" ht="22.5" x14ac:dyDescent="0.25">
      <c r="A30" s="32" t="s">
        <v>168</v>
      </c>
      <c r="B30" s="33"/>
      <c r="C30" s="33"/>
      <c r="D30" s="33"/>
      <c r="E30" s="33"/>
      <c r="F30" s="33"/>
      <c r="G30" s="33"/>
      <c r="H30" s="33"/>
      <c r="I30" s="34"/>
    </row>
    <row r="31" spans="1:9" x14ac:dyDescent="0.25">
      <c r="A31" s="35" t="s">
        <v>45</v>
      </c>
      <c r="B31" s="33">
        <v>4</v>
      </c>
      <c r="C31" s="33">
        <v>1</v>
      </c>
      <c r="D31" s="33">
        <f t="shared" si="0"/>
        <v>4</v>
      </c>
      <c r="E31" s="33">
        <v>0.2</v>
      </c>
      <c r="F31" s="33">
        <f t="shared" si="1"/>
        <v>0.8</v>
      </c>
      <c r="G31" s="33">
        <f t="shared" si="2"/>
        <v>4.0000000000000008E-2</v>
      </c>
      <c r="H31" s="33">
        <f t="shared" si="3"/>
        <v>8.0000000000000016E-2</v>
      </c>
      <c r="I31" s="36">
        <f t="shared" si="4"/>
        <v>41.872000000000007</v>
      </c>
    </row>
    <row r="32" spans="1:9" x14ac:dyDescent="0.25">
      <c r="A32" s="37" t="s">
        <v>46</v>
      </c>
      <c r="B32" s="33">
        <v>16</v>
      </c>
      <c r="C32" s="33">
        <v>1</v>
      </c>
      <c r="D32" s="33">
        <f t="shared" si="0"/>
        <v>16</v>
      </c>
      <c r="E32" s="33">
        <v>7</v>
      </c>
      <c r="F32" s="33">
        <f t="shared" si="1"/>
        <v>112</v>
      </c>
      <c r="G32" s="33">
        <f t="shared" si="2"/>
        <v>5.6000000000000005</v>
      </c>
      <c r="H32" s="33">
        <f t="shared" si="3"/>
        <v>11.200000000000001</v>
      </c>
      <c r="I32" s="36">
        <f t="shared" si="4"/>
        <v>5862.08</v>
      </c>
    </row>
    <row r="33" spans="1:9" x14ac:dyDescent="0.25">
      <c r="A33" s="12" t="s">
        <v>169</v>
      </c>
      <c r="B33" s="33"/>
      <c r="C33" s="33"/>
      <c r="D33" s="33"/>
      <c r="E33" s="33"/>
      <c r="F33" s="33"/>
      <c r="G33" s="33"/>
      <c r="H33" s="33"/>
      <c r="I33" s="34"/>
    </row>
    <row r="34" spans="1:9" x14ac:dyDescent="0.25">
      <c r="A34" s="35" t="s">
        <v>45</v>
      </c>
      <c r="B34" s="33">
        <v>6</v>
      </c>
      <c r="C34" s="33">
        <v>1</v>
      </c>
      <c r="D34" s="33">
        <f t="shared" si="0"/>
        <v>6</v>
      </c>
      <c r="E34" s="33">
        <v>1</v>
      </c>
      <c r="F34" s="33">
        <f t="shared" si="1"/>
        <v>6</v>
      </c>
      <c r="G34" s="33">
        <f t="shared" si="2"/>
        <v>0.30000000000000004</v>
      </c>
      <c r="H34" s="33">
        <f t="shared" si="3"/>
        <v>0.60000000000000009</v>
      </c>
      <c r="I34" s="36">
        <f t="shared" si="4"/>
        <v>314.03999999999996</v>
      </c>
    </row>
    <row r="35" spans="1:9" x14ac:dyDescent="0.25">
      <c r="A35" s="37" t="s">
        <v>46</v>
      </c>
      <c r="B35" s="33">
        <v>24</v>
      </c>
      <c r="C35" s="33">
        <v>1</v>
      </c>
      <c r="D35" s="33">
        <f t="shared" si="0"/>
        <v>24</v>
      </c>
      <c r="E35" s="33">
        <v>35</v>
      </c>
      <c r="F35" s="38">
        <f t="shared" si="1"/>
        <v>840</v>
      </c>
      <c r="G35" s="40">
        <f t="shared" si="2"/>
        <v>42</v>
      </c>
      <c r="H35" s="33">
        <f t="shared" si="3"/>
        <v>84</v>
      </c>
      <c r="I35" s="36">
        <f t="shared" si="4"/>
        <v>43965.600000000006</v>
      </c>
    </row>
    <row r="36" spans="1:9" x14ac:dyDescent="0.25">
      <c r="A36" s="12" t="s">
        <v>170</v>
      </c>
      <c r="B36" s="33"/>
      <c r="C36" s="33"/>
      <c r="D36" s="33"/>
      <c r="E36" s="33"/>
      <c r="F36" s="33"/>
      <c r="G36" s="33"/>
      <c r="H36" s="33"/>
      <c r="I36" s="34"/>
    </row>
    <row r="37" spans="1:9" x14ac:dyDescent="0.25">
      <c r="A37" s="35" t="s">
        <v>45</v>
      </c>
      <c r="B37" s="33">
        <v>2</v>
      </c>
      <c r="C37" s="33">
        <v>1</v>
      </c>
      <c r="D37" s="33">
        <f t="shared" si="0"/>
        <v>2</v>
      </c>
      <c r="E37" s="33">
        <v>0.8</v>
      </c>
      <c r="F37" s="33">
        <f t="shared" si="1"/>
        <v>1.6</v>
      </c>
      <c r="G37" s="33">
        <f t="shared" si="2"/>
        <v>8.0000000000000016E-2</v>
      </c>
      <c r="H37" s="33">
        <f t="shared" si="3"/>
        <v>0.16000000000000003</v>
      </c>
      <c r="I37" s="36">
        <f t="shared" si="4"/>
        <v>83.744000000000014</v>
      </c>
    </row>
    <row r="38" spans="1:9" x14ac:dyDescent="0.25">
      <c r="A38" s="37" t="s">
        <v>46</v>
      </c>
      <c r="B38" s="33">
        <v>8</v>
      </c>
      <c r="C38" s="33">
        <v>1</v>
      </c>
      <c r="D38" s="33">
        <f t="shared" si="0"/>
        <v>8</v>
      </c>
      <c r="E38" s="33">
        <v>28</v>
      </c>
      <c r="F38" s="40">
        <f t="shared" si="1"/>
        <v>224</v>
      </c>
      <c r="G38" s="39">
        <f t="shared" si="2"/>
        <v>11.200000000000001</v>
      </c>
      <c r="H38" s="39">
        <f t="shared" si="3"/>
        <v>22.400000000000002</v>
      </c>
      <c r="I38" s="36">
        <f t="shared" si="4"/>
        <v>11724.16</v>
      </c>
    </row>
    <row r="39" spans="1:9" ht="33.75" x14ac:dyDescent="0.25">
      <c r="A39" s="32" t="s">
        <v>171</v>
      </c>
      <c r="B39" s="33"/>
      <c r="C39" s="33"/>
      <c r="D39" s="33"/>
      <c r="E39" s="33"/>
      <c r="F39" s="33"/>
      <c r="G39" s="33"/>
      <c r="H39" s="33"/>
      <c r="I39" s="34"/>
    </row>
    <row r="40" spans="1:9" x14ac:dyDescent="0.25">
      <c r="A40" s="35" t="s">
        <v>45</v>
      </c>
      <c r="B40" s="33">
        <v>2</v>
      </c>
      <c r="C40" s="33">
        <v>1</v>
      </c>
      <c r="D40" s="33">
        <f t="shared" si="0"/>
        <v>2</v>
      </c>
      <c r="E40" s="33">
        <v>0.2</v>
      </c>
      <c r="F40" s="33">
        <f t="shared" si="1"/>
        <v>0.4</v>
      </c>
      <c r="G40" s="33">
        <f t="shared" si="2"/>
        <v>2.0000000000000004E-2</v>
      </c>
      <c r="H40" s="33">
        <f t="shared" si="3"/>
        <v>4.0000000000000008E-2</v>
      </c>
      <c r="I40" s="36">
        <f t="shared" si="4"/>
        <v>20.936000000000003</v>
      </c>
    </row>
    <row r="41" spans="1:9" x14ac:dyDescent="0.25">
      <c r="A41" s="37" t="s">
        <v>46</v>
      </c>
      <c r="B41" s="33">
        <v>8</v>
      </c>
      <c r="C41" s="33">
        <v>1</v>
      </c>
      <c r="D41" s="33">
        <f t="shared" si="0"/>
        <v>8</v>
      </c>
      <c r="E41" s="33">
        <v>7</v>
      </c>
      <c r="F41" s="33">
        <f t="shared" si="1"/>
        <v>56</v>
      </c>
      <c r="G41" s="33">
        <f t="shared" si="2"/>
        <v>2.8000000000000003</v>
      </c>
      <c r="H41" s="33">
        <f t="shared" si="3"/>
        <v>5.6000000000000005</v>
      </c>
      <c r="I41" s="36">
        <f t="shared" si="4"/>
        <v>2931.04</v>
      </c>
    </row>
    <row r="42" spans="1:9" ht="22.5" x14ac:dyDescent="0.25">
      <c r="A42" s="32" t="s">
        <v>172</v>
      </c>
      <c r="B42" s="33">
        <v>4</v>
      </c>
      <c r="C42" s="33">
        <v>1</v>
      </c>
      <c r="D42" s="33">
        <f t="shared" si="0"/>
        <v>4</v>
      </c>
      <c r="E42" s="33">
        <v>1</v>
      </c>
      <c r="F42" s="33">
        <f t="shared" si="1"/>
        <v>4</v>
      </c>
      <c r="G42" s="33">
        <f t="shared" si="2"/>
        <v>0.2</v>
      </c>
      <c r="H42" s="33">
        <f t="shared" si="3"/>
        <v>0.4</v>
      </c>
      <c r="I42" s="36">
        <f t="shared" si="4"/>
        <v>209.36</v>
      </c>
    </row>
    <row r="43" spans="1:9" ht="22.5" x14ac:dyDescent="0.25">
      <c r="A43" s="32" t="s">
        <v>173</v>
      </c>
      <c r="B43" s="33">
        <v>4</v>
      </c>
      <c r="C43" s="33">
        <v>1</v>
      </c>
      <c r="D43" s="33">
        <f t="shared" si="0"/>
        <v>4</v>
      </c>
      <c r="E43" s="33">
        <v>0</v>
      </c>
      <c r="F43" s="33">
        <f t="shared" si="1"/>
        <v>0</v>
      </c>
      <c r="G43" s="33">
        <f t="shared" si="2"/>
        <v>0</v>
      </c>
      <c r="H43" s="33">
        <f t="shared" si="3"/>
        <v>0</v>
      </c>
      <c r="I43" s="34">
        <f t="shared" si="4"/>
        <v>0</v>
      </c>
    </row>
    <row r="44" spans="1:9" x14ac:dyDescent="0.25">
      <c r="A44" s="32" t="s">
        <v>174</v>
      </c>
      <c r="B44" s="33"/>
      <c r="C44" s="33"/>
      <c r="D44" s="33"/>
      <c r="E44" s="33"/>
      <c r="F44" s="33"/>
      <c r="G44" s="33"/>
      <c r="H44" s="33"/>
      <c r="I44" s="34"/>
    </row>
    <row r="45" spans="1:9" x14ac:dyDescent="0.25">
      <c r="A45" s="32" t="s">
        <v>175</v>
      </c>
      <c r="B45" s="33">
        <v>8</v>
      </c>
      <c r="C45" s="33">
        <v>1</v>
      </c>
      <c r="D45" s="33">
        <f t="shared" si="0"/>
        <v>8</v>
      </c>
      <c r="E45" s="33">
        <v>22</v>
      </c>
      <c r="F45" s="33">
        <f t="shared" si="1"/>
        <v>176</v>
      </c>
      <c r="G45" s="33">
        <f t="shared" si="2"/>
        <v>8.8000000000000007</v>
      </c>
      <c r="H45" s="33">
        <f t="shared" si="3"/>
        <v>17.600000000000001</v>
      </c>
      <c r="I45" s="36">
        <f t="shared" si="4"/>
        <v>9211.84</v>
      </c>
    </row>
    <row r="46" spans="1:9" x14ac:dyDescent="0.25">
      <c r="A46" s="32" t="s">
        <v>176</v>
      </c>
      <c r="B46" s="33">
        <v>1</v>
      </c>
      <c r="C46" s="33">
        <v>1</v>
      </c>
      <c r="D46" s="33">
        <f t="shared" si="0"/>
        <v>1</v>
      </c>
      <c r="E46" s="33">
        <v>36</v>
      </c>
      <c r="F46" s="33">
        <f t="shared" si="1"/>
        <v>36</v>
      </c>
      <c r="G46" s="33">
        <f t="shared" si="2"/>
        <v>1.8</v>
      </c>
      <c r="H46" s="33">
        <f t="shared" si="3"/>
        <v>3.6</v>
      </c>
      <c r="I46" s="36">
        <f t="shared" si="4"/>
        <v>1884.2400000000002</v>
      </c>
    </row>
    <row r="47" spans="1:9" ht="21" x14ac:dyDescent="0.25">
      <c r="A47" s="11" t="s">
        <v>187</v>
      </c>
      <c r="B47" s="11"/>
      <c r="C47" s="11"/>
      <c r="D47" s="11"/>
      <c r="E47" s="11"/>
      <c r="F47" s="48">
        <f>ROUND(SUM(F4:H46),-1)</f>
        <v>1920</v>
      </c>
      <c r="G47" s="48"/>
      <c r="H47" s="48"/>
      <c r="I47" s="41">
        <f>ROUND(SUM(I4:I46),-3)</f>
        <v>87000</v>
      </c>
    </row>
    <row r="49" spans="1:1" x14ac:dyDescent="0.25">
      <c r="A49" s="21" t="s">
        <v>116</v>
      </c>
    </row>
    <row r="50" spans="1:1" ht="15.75" x14ac:dyDescent="0.25">
      <c r="A50" s="24" t="s">
        <v>184</v>
      </c>
    </row>
    <row r="51" spans="1:1" ht="15.75" x14ac:dyDescent="0.25">
      <c r="A51" s="24" t="s">
        <v>186</v>
      </c>
    </row>
    <row r="52" spans="1:1" ht="15.75" x14ac:dyDescent="0.25">
      <c r="A52" s="24" t="s">
        <v>185</v>
      </c>
    </row>
    <row r="53" spans="1:1" ht="15.75" x14ac:dyDescent="0.25">
      <c r="A53" s="24" t="s">
        <v>182</v>
      </c>
    </row>
    <row r="54" spans="1:1" ht="15.75" x14ac:dyDescent="0.25">
      <c r="A54" s="24" t="s">
        <v>183</v>
      </c>
    </row>
    <row r="55" spans="1:1" ht="15.75" x14ac:dyDescent="0.25">
      <c r="A55" s="24" t="s">
        <v>188</v>
      </c>
    </row>
  </sheetData>
  <mergeCells count="1">
    <mergeCell ref="F47:H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AHou</cp:lastModifiedBy>
  <dcterms:created xsi:type="dcterms:W3CDTF">2015-11-11T15:39:57Z</dcterms:created>
  <dcterms:modified xsi:type="dcterms:W3CDTF">2015-11-27T16:34:54Z</dcterms:modified>
</cp:coreProperties>
</file>