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RPBS - Marketing &amp; Regulatory Programs Business Services\ITD - Information Technology Division\IMC\PPQ - ICs\Lemons from Chile\"/>
    </mc:Choice>
  </mc:AlternateContent>
  <bookViews>
    <workbookView xWindow="360" yWindow="105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52511"/>
</workbook>
</file>

<file path=xl/calcChain.xml><?xml version="1.0" encoding="utf-8"?>
<calcChain xmlns="http://schemas.openxmlformats.org/spreadsheetml/2006/main">
  <c r="E14" i="2" l="1"/>
  <c r="H14" i="2" s="1"/>
  <c r="E15" i="2"/>
  <c r="H15" i="2" s="1"/>
  <c r="E16" i="2"/>
  <c r="H16" i="2"/>
  <c r="E6" i="2"/>
  <c r="H6" i="2" s="1"/>
  <c r="E38" i="2"/>
  <c r="H38" i="2" s="1"/>
  <c r="I38" i="2" s="1"/>
  <c r="J38" i="2" s="1"/>
  <c r="E37" i="2"/>
  <c r="H37" i="2" s="1"/>
  <c r="E35" i="2"/>
  <c r="H35" i="2" s="1"/>
  <c r="E28" i="2"/>
  <c r="H28" i="2" s="1"/>
  <c r="E17" i="2"/>
  <c r="H17" i="2"/>
  <c r="J9" i="2"/>
  <c r="H8" i="2"/>
  <c r="I8" i="2" s="1"/>
  <c r="J8" i="2" s="1"/>
  <c r="E11" i="2"/>
  <c r="H11" i="2" s="1"/>
  <c r="I11" i="2" s="1"/>
  <c r="J11" i="2" s="1"/>
  <c r="E10" i="2"/>
  <c r="H10" i="2" s="1"/>
  <c r="E34" i="2"/>
  <c r="H34" i="2"/>
  <c r="E13" i="2"/>
  <c r="H13" i="2" s="1"/>
  <c r="I13" i="2" s="1"/>
  <c r="E7" i="2"/>
  <c r="H7" i="2" s="1"/>
  <c r="I7" i="2" s="1"/>
  <c r="J7" i="2" s="1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 s="1"/>
  <c r="E18" i="2"/>
  <c r="E19" i="2"/>
  <c r="H19" i="2" s="1"/>
  <c r="E20" i="2"/>
  <c r="H20" i="2" s="1"/>
  <c r="E27" i="2"/>
  <c r="H27" i="2" s="1"/>
  <c r="E31" i="2"/>
  <c r="H31" i="2" s="1"/>
  <c r="I34" i="2"/>
  <c r="J34" i="2" s="1"/>
  <c r="I16" i="2"/>
  <c r="J16" i="2" l="1"/>
  <c r="I17" i="2"/>
  <c r="J17" i="2" s="1"/>
  <c r="E39" i="2"/>
  <c r="J13" i="2"/>
  <c r="I20" i="2"/>
  <c r="J20" i="2" s="1"/>
  <c r="I33" i="2"/>
  <c r="J33" i="2" s="1"/>
  <c r="I23" i="2"/>
  <c r="J23" i="2" s="1"/>
  <c r="J26" i="2"/>
  <c r="I26" i="2"/>
  <c r="I35" i="2"/>
  <c r="J35" i="2" s="1"/>
  <c r="I6" i="2"/>
  <c r="I14" i="2"/>
  <c r="J14" i="2" s="1"/>
  <c r="I25" i="2"/>
  <c r="J25" i="2" s="1"/>
  <c r="I27" i="2"/>
  <c r="J27" i="2" s="1"/>
  <c r="I30" i="2"/>
  <c r="J30" i="2" s="1"/>
  <c r="J21" i="2"/>
  <c r="I21" i="2"/>
  <c r="I28" i="2"/>
  <c r="J28" i="2" s="1"/>
  <c r="I15" i="2"/>
  <c r="J15" i="2" s="1"/>
  <c r="I31" i="2"/>
  <c r="J31" i="2" s="1"/>
  <c r="I36" i="2"/>
  <c r="J36" i="2" s="1"/>
  <c r="I24" i="2"/>
  <c r="J24" i="2" s="1"/>
  <c r="I12" i="2"/>
  <c r="J12" i="2" s="1"/>
  <c r="I19" i="2"/>
  <c r="J19" i="2" s="1"/>
  <c r="I32" i="2"/>
  <c r="J32" i="2" s="1"/>
  <c r="I22" i="2"/>
  <c r="J22" i="2" s="1"/>
  <c r="I29" i="2"/>
  <c r="J29" i="2" s="1"/>
  <c r="H18" i="2"/>
  <c r="I37" i="2"/>
  <c r="J37" i="2" s="1"/>
  <c r="I10" i="2"/>
  <c r="J10" i="2" s="1"/>
  <c r="I18" i="2" l="1"/>
  <c r="I39" i="2" s="1"/>
  <c r="H39" i="2"/>
  <c r="J6" i="2"/>
  <c r="J18" i="2" l="1"/>
  <c r="J39" i="2"/>
</calcChain>
</file>

<file path=xl/sharedStrings.xml><?xml version="1.0" encoding="utf-8"?>
<sst xmlns="http://schemas.openxmlformats.org/spreadsheetml/2006/main" count="45" uniqueCount="40">
  <si>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</si>
  <si>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</si>
  <si>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</si>
  <si>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</si>
  <si>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</si>
  <si>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</si>
  <si>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</si>
  <si>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</si>
  <si>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</si>
  <si>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</si>
  <si>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</si>
  <si>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</si>
  <si>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</si>
  <si>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</si>
  <si>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</si>
  <si>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</si>
  <si>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</si>
  <si>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</si>
  <si>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</si>
  <si>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</si>
  <si>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</si>
  <si>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</si>
  <si>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</si>
  <si>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</si>
  <si>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</si>
  <si>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</si>
  <si>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</si>
  <si>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</si>
  <si>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</si>
  <si>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0579-XXXX</t>
  </si>
  <si>
    <t>Phytosanitary Certificates</t>
  </si>
  <si>
    <t>Permits</t>
  </si>
  <si>
    <t>12</t>
  </si>
  <si>
    <t>Certified Production Site List</t>
  </si>
  <si>
    <t>APHIS approved inspection sites for phytosanitary inspection</t>
  </si>
  <si>
    <t xml:space="preserve">Certified Treatment Facility </t>
  </si>
  <si>
    <t xml:space="preserve">Certified Treatment Facility Monitoring </t>
  </si>
  <si>
    <t>Certified Treatment Facility Approved Schedule</t>
  </si>
  <si>
    <t>13</t>
  </si>
  <si>
    <t>Lemons from Chile into the Continental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</si>
</sst>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2" zoomScale="120" zoomScaleNormal="120" workbookViewId="0">
      <selection activeCell="A2" sqref="A2:G2"/>
    </sheetView>
  </sheetViews>
  <sheetFormatPr defaultRowHeight="12.75" x14ac:dyDescent="0.2"/>
  <cols>
    <col min="2" max="2" width="41.5703125" customWidth="1"/>
    <col min="4" max="4" width="9.140625" style="9"/>
    <col min="5" max="5" width="9.140625" style="7"/>
    <col min="6" max="6" width="9.140625" style="12"/>
    <col min="7" max="7" width="12.425781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39</v>
      </c>
      <c r="B2" s="44"/>
      <c r="C2" s="44"/>
      <c r="D2" s="44"/>
      <c r="E2" s="44"/>
      <c r="F2" s="44"/>
      <c r="G2" s="44"/>
      <c r="H2" s="50" t="s">
        <v>29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31</v>
      </c>
      <c r="C6" s="5">
        <v>10</v>
      </c>
      <c r="D6" s="29">
        <v>0.5</v>
      </c>
      <c r="E6" s="5">
        <f t="shared" ref="E6:E17" si="0">+C6*D6</f>
        <v>5</v>
      </c>
      <c r="F6" s="21" t="s">
        <v>32</v>
      </c>
      <c r="G6" s="25">
        <v>40.26</v>
      </c>
      <c r="H6" s="26">
        <f t="shared" ref="H6:H17" si="1">+E6*G6</f>
        <v>201.29999999999998</v>
      </c>
      <c r="I6" s="26">
        <f t="shared" ref="I6:I17" si="2">+H6*0.139</f>
        <v>27.980699999999999</v>
      </c>
      <c r="J6" s="26">
        <f t="shared" ref="J6:J17" si="3">+H6+I6</f>
        <v>229.28069999999997</v>
      </c>
      <c r="K6" s="2"/>
    </row>
    <row r="7" spans="1:11" x14ac:dyDescent="0.2">
      <c r="A7" s="2"/>
      <c r="B7" s="2" t="s">
        <v>33</v>
      </c>
      <c r="C7" s="5">
        <v>1</v>
      </c>
      <c r="D7" s="29">
        <v>1.6E-2</v>
      </c>
      <c r="E7" s="5">
        <f t="shared" si="0"/>
        <v>1.6E-2</v>
      </c>
      <c r="F7" s="21" t="s">
        <v>32</v>
      </c>
      <c r="G7" s="25">
        <v>40.26</v>
      </c>
      <c r="H7" s="26">
        <f t="shared" si="1"/>
        <v>0.64415999999999995</v>
      </c>
      <c r="I7" s="26">
        <f t="shared" si="2"/>
        <v>8.9538240000000005E-2</v>
      </c>
      <c r="J7" s="26">
        <f t="shared" si="3"/>
        <v>0.73369823999999995</v>
      </c>
      <c r="K7" s="2"/>
    </row>
    <row r="8" spans="1:11" s="31" customFormat="1" x14ac:dyDescent="0.2">
      <c r="A8" s="30"/>
      <c r="B8" s="30" t="s">
        <v>34</v>
      </c>
      <c r="C8" s="32">
        <v>10</v>
      </c>
      <c r="D8" s="33">
        <v>2</v>
      </c>
      <c r="E8" s="32">
        <v>20</v>
      </c>
      <c r="F8" s="34" t="s">
        <v>32</v>
      </c>
      <c r="G8" s="35">
        <v>40.26</v>
      </c>
      <c r="H8" s="36">
        <f t="shared" si="1"/>
        <v>805.19999999999993</v>
      </c>
      <c r="I8" s="36">
        <f t="shared" si="2"/>
        <v>111.9228</v>
      </c>
      <c r="J8" s="36">
        <f t="shared" si="3"/>
        <v>917.12279999999987</v>
      </c>
      <c r="K8" s="30"/>
    </row>
    <row r="9" spans="1:11" s="31" customFormat="1" x14ac:dyDescent="0.2">
      <c r="A9" s="30"/>
      <c r="B9" s="30"/>
      <c r="C9" s="32"/>
      <c r="D9" s="33"/>
      <c r="E9" s="32"/>
      <c r="F9" s="34"/>
      <c r="G9" s="35"/>
      <c r="H9" s="36"/>
      <c r="I9" s="36"/>
      <c r="J9" s="36">
        <f t="shared" si="3"/>
        <v>0</v>
      </c>
      <c r="K9" s="30"/>
    </row>
    <row r="10" spans="1:11" s="31" customFormat="1" x14ac:dyDescent="0.2">
      <c r="A10" s="30"/>
      <c r="B10" s="30" t="s">
        <v>30</v>
      </c>
      <c r="C10" s="5">
        <v>160</v>
      </c>
      <c r="D10" s="29">
        <v>0.5</v>
      </c>
      <c r="E10" s="5">
        <f t="shared" si="0"/>
        <v>80</v>
      </c>
      <c r="F10" s="21" t="s">
        <v>32</v>
      </c>
      <c r="G10" s="25">
        <v>40.26</v>
      </c>
      <c r="H10" s="26">
        <f t="shared" si="1"/>
        <v>3220.7999999999997</v>
      </c>
      <c r="I10" s="26">
        <f t="shared" si="2"/>
        <v>447.69119999999998</v>
      </c>
      <c r="J10" s="26">
        <f t="shared" si="3"/>
        <v>3668.4911999999995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 t="s">
        <v>35</v>
      </c>
      <c r="C12" s="5">
        <v>2</v>
      </c>
      <c r="D12" s="29">
        <v>1</v>
      </c>
      <c r="E12" s="5">
        <f t="shared" si="0"/>
        <v>2</v>
      </c>
      <c r="F12" s="21" t="s">
        <v>38</v>
      </c>
      <c r="G12" s="25">
        <v>47.87</v>
      </c>
      <c r="H12" s="26">
        <f t="shared" si="1"/>
        <v>95.74</v>
      </c>
      <c r="I12" s="26">
        <f t="shared" si="2"/>
        <v>13.30786</v>
      </c>
      <c r="J12" s="26">
        <f t="shared" si="3"/>
        <v>109.04786</v>
      </c>
      <c r="K12" s="2"/>
    </row>
    <row r="13" spans="1:11" x14ac:dyDescent="0.2">
      <c r="A13" s="2"/>
      <c r="B13" s="2" t="s">
        <v>36</v>
      </c>
      <c r="C13" s="5">
        <v>160</v>
      </c>
      <c r="D13" s="29">
        <v>1</v>
      </c>
      <c r="E13" s="5">
        <f t="shared" si="0"/>
        <v>160</v>
      </c>
      <c r="F13" s="21" t="s">
        <v>38</v>
      </c>
      <c r="G13" s="25">
        <v>47.87</v>
      </c>
      <c r="H13" s="26">
        <f t="shared" si="1"/>
        <v>7659.2</v>
      </c>
      <c r="I13" s="26">
        <f t="shared" si="2"/>
        <v>1064.6288000000002</v>
      </c>
      <c r="J13" s="26">
        <f t="shared" si="3"/>
        <v>8723.8287999999993</v>
      </c>
      <c r="K13" s="2"/>
    </row>
    <row r="14" spans="1:11" s="31" customFormat="1" x14ac:dyDescent="0.2">
      <c r="A14" s="30"/>
      <c r="B14" s="30" t="s">
        <v>37</v>
      </c>
      <c r="C14" s="32">
        <v>2</v>
      </c>
      <c r="D14" s="33">
        <v>2</v>
      </c>
      <c r="E14" s="32">
        <f t="shared" si="0"/>
        <v>4</v>
      </c>
      <c r="F14" s="34" t="s">
        <v>38</v>
      </c>
      <c r="G14" s="35">
        <v>47.87</v>
      </c>
      <c r="H14" s="36">
        <f t="shared" si="1"/>
        <v>191.48</v>
      </c>
      <c r="I14" s="36">
        <f t="shared" si="2"/>
        <v>26.61572</v>
      </c>
      <c r="J14" s="36">
        <f t="shared" si="3"/>
        <v>218.09572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271.01599999999996</v>
      </c>
      <c r="F39" s="27"/>
      <c r="G39" s="25"/>
      <c r="H39" s="26">
        <f>SUM(H6:H38)</f>
        <v>12174.364159999999</v>
      </c>
      <c r="I39" s="26">
        <f>SUM(I6:I38)</f>
        <v>1692.2366182400003</v>
      </c>
      <c r="J39" s="26">
        <f>SUM(J6:J38)</f>
        <v>13866.600778239997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horizontalDpi="4294967294" verticalDpi="4294967294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570312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Chile Lemons</Project_x0020_Name>
    <OMB_x0020_control_x0020__x0023_ xmlns="64E31D74-685E-46CD-AE51-A264634057B8" xsi:nil="true"/>
    <APHIS_x0020_docket_x0020__x0023_ xmlns="64E31D74-685E-46CD-AE51-A264634057B8">2015-0051</APHIS_x0020_docket_x0020__x0023_>
    <Content_x0020_Type xmlns="64E31D74-685E-46CD-AE51-A264634057B8">New</Content_x0020_Type>
    <Document_x0020_type xmlns="64E31D74-685E-46CD-AE51-A264634057B8">APHIS 79</Document_x0020_type>
    <Prject_x0020_Type xmlns="64E31D74-685E-46CD-AE51-A264634057B8">Imports- Q56 and Q37</Prject_x0020_Type>
    <_dlc_DocId xmlns="ed6d8045-9bce-45b8-96e9-ffa15b628daa">A7UXA6N55WET-2455-666</_dlc_DocId>
    <_dlc_DocIdUrl xmlns="ed6d8045-9bce-45b8-96e9-ffa15b628daa">
      <Url>http://sp.we.aphis.gov/PPQ/policy/php/rpm/Paperwork Burden/_layouts/DocIdRedir.aspx?ID=A7UXA6N55WET-2455-666</Url>
      <Description>A7UXA6N55WET-2455-666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88EF2-04C1-4BCC-9465-36149D51CB2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229E724-4C1A-4FA8-A372-15E2FD69E10E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d6d8045-9bce-45b8-96e9-ffa15b628daa"/>
    <ds:schemaRef ds:uri="64E31D74-685E-46CD-AE51-A264634057B8"/>
  </ds:schemaRefs>
</ds:datastoreItem>
</file>

<file path=customXml/itemProps3.xml><?xml version="1.0" encoding="utf-8"?>
<ds:datastoreItem xmlns:ds="http://schemas.openxmlformats.org/officeDocument/2006/customXml" ds:itemID="{93FCFB9B-E5B5-4EBF-A791-233EE3546C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006816-8B17-4FEA-B854-8B6AEDF72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Stratchko, Karen A - APHIS</cp:lastModifiedBy>
  <cp:lastPrinted>2016-04-01T15:11:55Z</cp:lastPrinted>
  <dcterms:created xsi:type="dcterms:W3CDTF">2001-05-15T11:23:39Z</dcterms:created>
  <dcterms:modified xsi:type="dcterms:W3CDTF">2016-04-01T15:12:17Z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42eb593e-47dd-4679-926f-36cb78a4b469</vt:lpwstr>
  </property>
</Properties>
</file>