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PPQ - ICs\Chile Cherimoya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E6" i="2"/>
  <c r="H6" i="2" s="1"/>
  <c r="E38" i="2"/>
  <c r="H38" i="2" s="1"/>
  <c r="I38" i="2" s="1"/>
  <c r="J38" i="2" s="1"/>
  <c r="E37" i="2"/>
  <c r="H37" i="2" s="1"/>
  <c r="E35" i="2"/>
  <c r="H35" i="2" s="1"/>
  <c r="E28" i="2"/>
  <c r="H28" i="2" s="1"/>
  <c r="E17" i="2"/>
  <c r="H17" i="2"/>
  <c r="J9" i="2"/>
  <c r="H8" i="2"/>
  <c r="I8" i="2" s="1"/>
  <c r="J8" i="2" s="1"/>
  <c r="E11" i="2"/>
  <c r="H11" i="2" s="1"/>
  <c r="I11" i="2" s="1"/>
  <c r="J11" i="2" s="1"/>
  <c r="E10" i="2"/>
  <c r="H10" i="2"/>
  <c r="E34" i="2"/>
  <c r="H34" i="2"/>
  <c r="E13" i="2"/>
  <c r="H13" i="2"/>
  <c r="I13" i="2" s="1"/>
  <c r="E7" i="2"/>
  <c r="H7" i="2" s="1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E19" i="2"/>
  <c r="H19" i="2" s="1"/>
  <c r="E20" i="2"/>
  <c r="H20" i="2" s="1"/>
  <c r="E27" i="2"/>
  <c r="H27" i="2" s="1"/>
  <c r="E31" i="2"/>
  <c r="H31" i="2" s="1"/>
  <c r="I34" i="2"/>
  <c r="J34" i="2" s="1"/>
  <c r="J16" i="2" l="1"/>
  <c r="I17" i="2"/>
  <c r="J17" i="2" s="1"/>
  <c r="I16" i="2"/>
  <c r="E39" i="2"/>
  <c r="J13" i="2"/>
  <c r="I20" i="2"/>
  <c r="J20" i="2" s="1"/>
  <c r="J33" i="2"/>
  <c r="I33" i="2"/>
  <c r="I23" i="2"/>
  <c r="J23" i="2" s="1"/>
  <c r="I26" i="2"/>
  <c r="J26" i="2" s="1"/>
  <c r="I35" i="2"/>
  <c r="J35" i="2" s="1"/>
  <c r="I6" i="2"/>
  <c r="I14" i="2"/>
  <c r="J14" i="2" s="1"/>
  <c r="I25" i="2"/>
  <c r="J25" i="2" s="1"/>
  <c r="I27" i="2"/>
  <c r="J27" i="2" s="1"/>
  <c r="I30" i="2"/>
  <c r="J30" i="2" s="1"/>
  <c r="I21" i="2"/>
  <c r="J21" i="2" s="1"/>
  <c r="I28" i="2"/>
  <c r="J28" i="2" s="1"/>
  <c r="I15" i="2"/>
  <c r="J15" i="2" s="1"/>
  <c r="I31" i="2"/>
  <c r="J31" i="2" s="1"/>
  <c r="I36" i="2"/>
  <c r="J36" i="2" s="1"/>
  <c r="I24" i="2"/>
  <c r="J24" i="2" s="1"/>
  <c r="J12" i="2"/>
  <c r="I12" i="2"/>
  <c r="I19" i="2"/>
  <c r="J19" i="2" s="1"/>
  <c r="I32" i="2"/>
  <c r="J32" i="2" s="1"/>
  <c r="I22" i="2"/>
  <c r="J22" i="2" s="1"/>
  <c r="I29" i="2"/>
  <c r="J29" i="2" s="1"/>
  <c r="H18" i="2"/>
  <c r="I37" i="2"/>
  <c r="J37" i="2" s="1"/>
  <c r="I10" i="2"/>
  <c r="J10" i="2" s="1"/>
  <c r="I18" i="2" l="1"/>
  <c r="I39" i="2" s="1"/>
  <c r="H39" i="2"/>
  <c r="J6" i="2"/>
  <c r="J18" i="2" l="1"/>
  <c r="J39" i="2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<sst xmlns="http://schemas.openxmlformats.org/spreadsheetml/2006/main" count="39" uniqueCount="36">
  <si>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</si>
  <si>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</si>
  <si>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</si>
  <si>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</si>
  <si>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</si>
  <si>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</si>
  <si>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</si>
  <si>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</si>
  <si>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</si>
  <si>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</si>
  <si>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</si>
  <si>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</si>
  <si>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</si>
  <si>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</si>
  <si>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</si>
  <si>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</si>
  <si>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</si>
  <si>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</si>
  <si>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</si>
  <si>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</si>
  <si>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</si>
  <si>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</si>
  <si>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</si>
  <si>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</si>
  <si>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</si>
  <si>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</si>
  <si>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</si>
  <si>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</si>
  <si>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</si>
  <si>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</si>
  <si>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</si>
  <si>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Inspections</t>
  </si>
  <si>
    <t>Commercial Consignment Identification</t>
  </si>
  <si>
    <t>Review of Certified Low-Prevalence Sites</t>
  </si>
  <si>
    <t>Phytosanitary Certificates</t>
  </si>
  <si>
    <t>Chile Cherimoya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</si>
</sst>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1" zoomScale="120" zoomScaleNormal="120" workbookViewId="0">
      <selection activeCell="A2" sqref="A2:G2"/>
    </sheetView>
  </sheetViews>
  <sheetFormatPr defaultRowHeight="12.75" x14ac:dyDescent="0.2"/>
  <cols>
    <col min="2" max="2" width="41.5703125" customWidth="1"/>
    <col min="4" max="4" width="9.140625" style="9"/>
    <col min="5" max="5" width="9.140625" style="7"/>
    <col min="6" max="6" width="9.140625" style="12"/>
    <col min="7" max="7" width="12.425781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35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32</v>
      </c>
      <c r="C6" s="5">
        <v>80</v>
      </c>
      <c r="D6" s="29">
        <v>8.3000000000000001E-3</v>
      </c>
      <c r="E6" s="5">
        <f t="shared" ref="E6:E17" si="0">+C6*D6</f>
        <v>0.66400000000000003</v>
      </c>
      <c r="F6" s="21" t="s">
        <v>30</v>
      </c>
      <c r="G6" s="25">
        <v>33.590000000000003</v>
      </c>
      <c r="H6" s="26">
        <f t="shared" ref="H6:H17" si="1">+E6*G6</f>
        <v>22.303760000000004</v>
      </c>
      <c r="I6" s="26">
        <f t="shared" ref="I6:I17" si="2">+H6*0.139</f>
        <v>3.100222640000001</v>
      </c>
      <c r="J6" s="26">
        <f t="shared" ref="J6:J17" si="3">+H6+I6</f>
        <v>25.403982640000006</v>
      </c>
      <c r="K6" s="2"/>
    </row>
    <row r="7" spans="1:11" x14ac:dyDescent="0.2">
      <c r="A7" s="2"/>
      <c r="B7" s="2" t="s">
        <v>33</v>
      </c>
      <c r="C7" s="5">
        <v>15</v>
      </c>
      <c r="D7" s="29">
        <v>8.3000000000000004E-2</v>
      </c>
      <c r="E7" s="5">
        <f t="shared" si="0"/>
        <v>1.2450000000000001</v>
      </c>
      <c r="F7" s="21" t="s">
        <v>30</v>
      </c>
      <c r="G7" s="25">
        <v>33.590000000000003</v>
      </c>
      <c r="H7" s="26">
        <f t="shared" si="1"/>
        <v>41.819550000000007</v>
      </c>
      <c r="I7" s="26">
        <f t="shared" si="2"/>
        <v>5.8129174500000014</v>
      </c>
      <c r="J7" s="26">
        <f t="shared" si="3"/>
        <v>47.632467450000007</v>
      </c>
      <c r="K7" s="2"/>
    </row>
    <row r="8" spans="1:11" s="31" customFormat="1" x14ac:dyDescent="0.2">
      <c r="A8" s="30"/>
      <c r="B8" s="30" t="s">
        <v>31</v>
      </c>
      <c r="C8" s="32">
        <v>156</v>
      </c>
      <c r="D8" s="33">
        <v>0.5</v>
      </c>
      <c r="E8" s="32">
        <v>1</v>
      </c>
      <c r="F8" s="34" t="s">
        <v>30</v>
      </c>
      <c r="G8" s="35">
        <v>33.590000000000003</v>
      </c>
      <c r="H8" s="36">
        <f t="shared" si="1"/>
        <v>33.590000000000003</v>
      </c>
      <c r="I8" s="36">
        <f t="shared" si="2"/>
        <v>4.669010000000001</v>
      </c>
      <c r="J8" s="36">
        <f t="shared" si="3"/>
        <v>38.259010000000004</v>
      </c>
      <c r="K8" s="30"/>
    </row>
    <row r="9" spans="1:11" s="31" customFormat="1" x14ac:dyDescent="0.2">
      <c r="A9" s="30"/>
      <c r="B9" s="30" t="s">
        <v>34</v>
      </c>
      <c r="C9" s="32">
        <v>80</v>
      </c>
      <c r="D9" s="33">
        <v>0.5</v>
      </c>
      <c r="E9" s="32">
        <v>40</v>
      </c>
      <c r="F9" s="34" t="s">
        <v>30</v>
      </c>
      <c r="G9" s="35">
        <v>33.590000000000003</v>
      </c>
      <c r="H9" s="36">
        <v>1343</v>
      </c>
      <c r="I9" s="36">
        <v>186</v>
      </c>
      <c r="J9" s="36">
        <f t="shared" si="3"/>
        <v>1529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42.908999999999999</v>
      </c>
      <c r="F39" s="27"/>
      <c r="G39" s="25"/>
      <c r="H39" s="26">
        <f>SUM(H6:H38)</f>
        <v>1440.7133100000001</v>
      </c>
      <c r="I39" s="26">
        <f>SUM(I6:I38)</f>
        <v>199.58215009</v>
      </c>
      <c r="J39" s="26">
        <f>SUM(J6:J38)</f>
        <v>1640.29546009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Chile Cherimoya Fruit</Project_x0020_Name>
    <OMB_x0020_control_x0020__x0023_ xmlns="64E31D74-685E-46CD-AE51-A264634057B8" xsi:nil="true"/>
    <APHIS_x0020_docket_x0020__x0023_ xmlns="64E31D74-685E-46CD-AE51-A264634057B8">2015-0015</APHIS_x0020_docket_x0020__x0023_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A7UXA6N55WET-2455-653</_dlc_DocId>
    <_dlc_DocIdUrl xmlns="ed6d8045-9bce-45b8-96e9-ffa15b628daa">
      <Url>http://sp.we.aphis.gov/PPQ/policy/php/rpm/Paperwork Burden/_layouts/DocIdRedir.aspx?ID=A7UXA6N55WET-2455-653</Url>
      <Description>A7UXA6N55WET-2455-653</Description>
    </_dlc_DocIdUrl>
  </documentManagement>
</p:properties>
</file>

<file path=customXml/itemProps1.xml><?xml version="1.0" encoding="utf-8"?>
<ds:datastoreItem xmlns:ds="http://schemas.openxmlformats.org/officeDocument/2006/customXml" ds:itemID="{93FCFB9B-E5B5-4EBF-A791-233EE3546C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006816-8B17-4FEA-B854-8B6AEDF72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D88EF2-04C1-4BCC-9465-36149D51CB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29E724-4C1A-4FA8-A372-15E2FD69E10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4E31D74-685E-46CD-AE51-A264634057B8"/>
    <ds:schemaRef ds:uri="http://purl.org/dc/terms/"/>
    <ds:schemaRef ds:uri="ed6d8045-9bce-45b8-96e9-ffa15b628da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2013-01-14T19:18:21Z</cp:lastPrinted>
  <dcterms:created xsi:type="dcterms:W3CDTF">2001-05-15T11:23:39Z</dcterms:created>
  <dcterms:modified xsi:type="dcterms:W3CDTF">2016-04-01T21:25:08Z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5a764a97-c4d6-44f7-931a-21d79f4bb5ec</vt:lpwstr>
  </property>
</Properties>
</file>