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8800" windowHeight="11835"/>
  </bookViews>
  <sheets>
    <sheet name="Table 1" sheetId="1" r:id="rId1"/>
    <sheet name="Table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2" l="1"/>
  <c r="I35" i="1"/>
  <c r="I33" i="1"/>
  <c r="F33" i="1"/>
  <c r="F32" i="1"/>
  <c r="I17" i="2"/>
  <c r="I16" i="2"/>
  <c r="I15" i="2"/>
  <c r="I14" i="2"/>
  <c r="I13" i="2"/>
  <c r="I12" i="2"/>
  <c r="I10" i="2"/>
  <c r="I7" i="2"/>
  <c r="I6" i="2"/>
  <c r="I5" i="2"/>
  <c r="F18" i="2"/>
  <c r="H18" i="2" s="1"/>
  <c r="F17" i="2"/>
  <c r="G17" i="2" s="1"/>
  <c r="H16" i="2"/>
  <c r="G16" i="2"/>
  <c r="F16" i="2"/>
  <c r="F15" i="2"/>
  <c r="H14" i="2"/>
  <c r="G14" i="2"/>
  <c r="F14" i="2"/>
  <c r="F13" i="2"/>
  <c r="H12" i="2"/>
  <c r="G12" i="2"/>
  <c r="F12" i="2"/>
  <c r="F10" i="2"/>
  <c r="F7" i="2"/>
  <c r="F6" i="2"/>
  <c r="F5" i="2"/>
  <c r="H3" i="2"/>
  <c r="G3" i="2"/>
  <c r="I3" i="2" s="1"/>
  <c r="F3" i="2"/>
  <c r="D18" i="2"/>
  <c r="D17" i="2"/>
  <c r="D16" i="2"/>
  <c r="D15" i="2"/>
  <c r="D14" i="2"/>
  <c r="D13" i="2"/>
  <c r="D12" i="2"/>
  <c r="D10" i="2"/>
  <c r="D7" i="2"/>
  <c r="D6" i="2"/>
  <c r="D5" i="2"/>
  <c r="D3" i="2"/>
  <c r="G18" i="2" l="1"/>
  <c r="I18" i="2" s="1"/>
  <c r="I19" i="2" s="1"/>
  <c r="F19" i="2"/>
  <c r="G13" i="2"/>
  <c r="G15" i="2"/>
  <c r="H13" i="2"/>
  <c r="H15" i="2"/>
  <c r="H17" i="2"/>
  <c r="G10" i="2"/>
  <c r="H10" i="2"/>
  <c r="G5" i="2"/>
  <c r="G7" i="2"/>
  <c r="H5" i="2"/>
  <c r="H7" i="2"/>
  <c r="G6" i="2"/>
  <c r="H6" i="2"/>
  <c r="K34" i="1"/>
  <c r="I34" i="1"/>
  <c r="I31" i="1"/>
  <c r="I30" i="1"/>
  <c r="I29" i="1"/>
  <c r="I28" i="1"/>
  <c r="I27" i="1"/>
  <c r="I26" i="1"/>
  <c r="I25" i="1"/>
  <c r="I24" i="1"/>
  <c r="I23" i="1"/>
  <c r="I22" i="1"/>
  <c r="I19" i="1"/>
  <c r="I18" i="1"/>
  <c r="I17" i="1"/>
  <c r="I16" i="1"/>
  <c r="I15" i="1"/>
  <c r="I14" i="1"/>
  <c r="I13" i="1"/>
  <c r="I12" i="1"/>
  <c r="I10" i="1"/>
  <c r="I8" i="1"/>
  <c r="I7" i="1"/>
  <c r="I6" i="1"/>
  <c r="H31" i="1"/>
  <c r="F31" i="1"/>
  <c r="G31" i="1" s="1"/>
  <c r="F30" i="1"/>
  <c r="H30" i="1" s="1"/>
  <c r="F29" i="1"/>
  <c r="H29" i="1" s="1"/>
  <c r="G28" i="1"/>
  <c r="F28" i="1"/>
  <c r="H28" i="1" s="1"/>
  <c r="F27" i="1"/>
  <c r="H27" i="1" s="1"/>
  <c r="H26" i="1"/>
  <c r="G26" i="1"/>
  <c r="F26" i="1"/>
  <c r="H25" i="1"/>
  <c r="F25" i="1"/>
  <c r="G25" i="1" s="1"/>
  <c r="H23" i="1"/>
  <c r="F23" i="1"/>
  <c r="G23" i="1" s="1"/>
  <c r="F22" i="1"/>
  <c r="H22" i="1" s="1"/>
  <c r="F19" i="1"/>
  <c r="H19" i="1" s="1"/>
  <c r="F18" i="1"/>
  <c r="H18" i="1" s="1"/>
  <c r="H17" i="1"/>
  <c r="G17" i="1"/>
  <c r="F17" i="1"/>
  <c r="F16" i="1"/>
  <c r="H16" i="1" s="1"/>
  <c r="H15" i="1"/>
  <c r="G15" i="1"/>
  <c r="F15" i="1"/>
  <c r="H14" i="1"/>
  <c r="F14" i="1"/>
  <c r="G14" i="1" s="1"/>
  <c r="F13" i="1"/>
  <c r="H13" i="1" s="1"/>
  <c r="H12" i="1"/>
  <c r="F12" i="1"/>
  <c r="G12" i="1" s="1"/>
  <c r="F10" i="1"/>
  <c r="H10" i="1" s="1"/>
  <c r="H8" i="1"/>
  <c r="F8" i="1"/>
  <c r="G8" i="1" s="1"/>
  <c r="H7" i="1"/>
  <c r="F7" i="1"/>
  <c r="G7" i="1" s="1"/>
  <c r="F6" i="1"/>
  <c r="H6" i="1" s="1"/>
  <c r="F4" i="1"/>
  <c r="D31" i="1"/>
  <c r="D30" i="1"/>
  <c r="D29" i="1"/>
  <c r="D28" i="1"/>
  <c r="D27" i="1"/>
  <c r="D26" i="1"/>
  <c r="D25" i="1"/>
  <c r="D23" i="1"/>
  <c r="D22" i="1"/>
  <c r="D19" i="1"/>
  <c r="D18" i="1"/>
  <c r="D17" i="1"/>
  <c r="D16" i="1"/>
  <c r="D15" i="1"/>
  <c r="D14" i="1"/>
  <c r="D13" i="1"/>
  <c r="D12" i="1"/>
  <c r="D10" i="1"/>
  <c r="D8" i="1"/>
  <c r="D7" i="1"/>
  <c r="D6" i="1"/>
  <c r="D4" i="1"/>
  <c r="G4" i="1" l="1"/>
  <c r="I4" i="1" s="1"/>
  <c r="I20" i="1" s="1"/>
  <c r="H4" i="1"/>
  <c r="I32" i="1"/>
  <c r="G27" i="1"/>
  <c r="G30" i="1"/>
  <c r="G29" i="1"/>
  <c r="G22" i="1"/>
  <c r="G16" i="1"/>
  <c r="G18" i="1"/>
  <c r="G13" i="1"/>
  <c r="G19" i="1"/>
  <c r="G10" i="1"/>
  <c r="G6" i="1"/>
  <c r="F20" i="1" l="1"/>
</calcChain>
</file>

<file path=xl/sharedStrings.xml><?xml version="1.0" encoding="utf-8"?>
<sst xmlns="http://schemas.openxmlformats.org/spreadsheetml/2006/main" count="100" uniqueCount="95">
  <si>
    <t>Burden Items</t>
  </si>
  <si>
    <t>(A)            Respondent Hours per Occurrence</t>
  </si>
  <si>
    <t>(B)        Number of Occurrences per Respondent per Year</t>
  </si>
  <si>
    <t>(C)           Hours per Respondent per Year        (A x B)</t>
  </si>
  <si>
    <t>(E)            Technical Hours per Year                (C x D)</t>
  </si>
  <si>
    <r>
      <t>(G)            Clerical Hours per Year                 (Ex0.1)</t>
    </r>
    <r>
      <rPr>
        <b/>
        <vertAlign val="superscript"/>
        <sz val="10"/>
        <color theme="1"/>
        <rFont val="Times New Roman"/>
        <family val="1"/>
      </rPr>
      <t>a</t>
    </r>
  </si>
  <si>
    <t>2. Required activities</t>
  </si>
  <si>
    <r>
      <t xml:space="preserve">    a.  Initial performance tests </t>
    </r>
    <r>
      <rPr>
        <vertAlign val="superscript"/>
        <sz val="10"/>
        <color rgb="FF000000"/>
        <rFont val="Times New Roman"/>
        <family val="1"/>
      </rPr>
      <t>c, d</t>
    </r>
  </si>
  <si>
    <r>
      <t xml:space="preserve">b.  Engineering calculations or performance guarantees </t>
    </r>
    <r>
      <rPr>
        <vertAlign val="superscript"/>
        <sz val="10"/>
        <color rgb="FF000000"/>
        <rFont val="Times New Roman"/>
        <family val="1"/>
      </rPr>
      <t>d, e</t>
    </r>
  </si>
  <si>
    <r>
      <t xml:space="preserve">c.  Continuous parameter monitoring  </t>
    </r>
    <r>
      <rPr>
        <vertAlign val="superscript"/>
        <sz val="10"/>
        <color rgb="FF000000"/>
        <rFont val="Times New Roman"/>
        <family val="1"/>
      </rPr>
      <t>e, f</t>
    </r>
  </si>
  <si>
    <r>
      <t xml:space="preserve">3.  </t>
    </r>
    <r>
      <rPr>
        <b/>
        <sz val="10"/>
        <color rgb="FF000000"/>
        <rFont val="Times New Roman"/>
        <family val="1"/>
      </rPr>
      <t>Reporting requirements</t>
    </r>
  </si>
  <si>
    <r>
      <t xml:space="preserve">    a.  Initial notification that existing facilities are subject to the standard </t>
    </r>
    <r>
      <rPr>
        <vertAlign val="superscript"/>
        <sz val="10"/>
        <color rgb="FF000000"/>
        <rFont val="Times New Roman"/>
        <family val="1"/>
      </rPr>
      <t>c, g</t>
    </r>
  </si>
  <si>
    <r>
      <t xml:space="preserve">    b.  Notification of new area sources </t>
    </r>
    <r>
      <rPr>
        <vertAlign val="superscript"/>
        <sz val="10"/>
        <color rgb="FF000000"/>
        <rFont val="Times New Roman"/>
        <family val="1"/>
      </rPr>
      <t>h</t>
    </r>
  </si>
  <si>
    <r>
      <t>(1)</t>
    </r>
    <r>
      <rPr>
        <sz val="7"/>
        <color rgb="FF000000"/>
        <rFont val="Times New Roman"/>
        <family val="1"/>
      </rPr>
      <t xml:space="preserve">     </t>
    </r>
    <r>
      <rPr>
        <sz val="10"/>
        <color rgb="FF000000"/>
        <rFont val="Times New Roman"/>
        <family val="1"/>
      </rPr>
      <t xml:space="preserve"> Notification of intent to construct/reconstruct</t>
    </r>
  </si>
  <si>
    <r>
      <t>(2)</t>
    </r>
    <r>
      <rPr>
        <sz val="7"/>
        <color rgb="FF000000"/>
        <rFont val="Times New Roman"/>
        <family val="1"/>
      </rPr>
      <t xml:space="preserve">     </t>
    </r>
    <r>
      <rPr>
        <sz val="10"/>
        <color rgb="FF000000"/>
        <rFont val="Times New Roman"/>
        <family val="1"/>
      </rPr>
      <t xml:space="preserve"> Notification to commence construct/reconstruct</t>
    </r>
  </si>
  <si>
    <r>
      <t>(3)</t>
    </r>
    <r>
      <rPr>
        <sz val="7"/>
        <color rgb="FF000000"/>
        <rFont val="Times New Roman"/>
        <family val="1"/>
      </rPr>
      <t xml:space="preserve">     </t>
    </r>
    <r>
      <rPr>
        <sz val="10"/>
        <color rgb="FF000000"/>
        <rFont val="Times New Roman"/>
        <family val="1"/>
      </rPr>
      <t xml:space="preserve"> Notification of startup</t>
    </r>
  </si>
  <si>
    <r>
      <t xml:space="preserve">c.  Request for compliance extension </t>
    </r>
    <r>
      <rPr>
        <vertAlign val="superscript"/>
        <sz val="10"/>
        <color rgb="FF000000"/>
        <rFont val="Times New Roman"/>
        <family val="1"/>
      </rPr>
      <t>h</t>
    </r>
  </si>
  <si>
    <r>
      <t xml:space="preserve">    d.  Notification of initial performance test </t>
    </r>
    <r>
      <rPr>
        <vertAlign val="superscript"/>
        <sz val="10"/>
        <color rgb="FF000000"/>
        <rFont val="Times New Roman"/>
        <family val="1"/>
      </rPr>
      <t>c, d</t>
    </r>
  </si>
  <si>
    <r>
      <t xml:space="preserve">e.  Notification of compliance status </t>
    </r>
    <r>
      <rPr>
        <vertAlign val="superscript"/>
        <sz val="10"/>
        <color rgb="FF000000"/>
        <rFont val="Times New Roman"/>
        <family val="1"/>
      </rPr>
      <t>c</t>
    </r>
  </si>
  <si>
    <t>f.  Gather information for semiannual reports</t>
  </si>
  <si>
    <r>
      <t xml:space="preserve">g.  Semiannual compliance reports </t>
    </r>
    <r>
      <rPr>
        <vertAlign val="superscript"/>
        <sz val="10"/>
        <color rgb="FF000000"/>
        <rFont val="Times New Roman"/>
        <family val="1"/>
      </rPr>
      <t>i</t>
    </r>
  </si>
  <si>
    <t>Subtotal for Reporting Requirements</t>
  </si>
  <si>
    <r>
      <t xml:space="preserve">4. </t>
    </r>
    <r>
      <rPr>
        <b/>
        <sz val="10"/>
        <color rgb="FF000000"/>
        <rFont val="Times New Roman"/>
        <family val="1"/>
      </rPr>
      <t>Recordkeeping  Requirements</t>
    </r>
  </si>
  <si>
    <r>
      <t xml:space="preserve">    a.  Develop a record system </t>
    </r>
    <r>
      <rPr>
        <vertAlign val="superscript"/>
        <sz val="10"/>
        <color rgb="FF000000"/>
        <rFont val="Times New Roman"/>
        <family val="1"/>
      </rPr>
      <t>c</t>
    </r>
  </si>
  <si>
    <r>
      <t xml:space="preserve">    b.  Develop a monitoring plan </t>
    </r>
    <r>
      <rPr>
        <vertAlign val="superscript"/>
        <sz val="10"/>
        <color rgb="FF000000"/>
        <rFont val="Times New Roman"/>
        <family val="1"/>
      </rPr>
      <t>c</t>
    </r>
  </si>
  <si>
    <t xml:space="preserve">    c.  Implement activities</t>
  </si>
  <si>
    <r>
      <t>(1)</t>
    </r>
    <r>
      <rPr>
        <sz val="7"/>
        <color rgb="FF000000"/>
        <rFont val="Times New Roman"/>
        <family val="1"/>
      </rPr>
      <t xml:space="preserve">     </t>
    </r>
    <r>
      <rPr>
        <sz val="10"/>
        <color rgb="FF000000"/>
        <rFont val="Times New Roman"/>
        <family val="1"/>
      </rPr>
      <t xml:space="preserve"> Record performance tests</t>
    </r>
  </si>
  <si>
    <r>
      <t>(2)</t>
    </r>
    <r>
      <rPr>
        <sz val="7"/>
        <color rgb="FF000000"/>
        <rFont val="Times New Roman"/>
        <family val="1"/>
      </rPr>
      <t xml:space="preserve">     </t>
    </r>
    <r>
      <rPr>
        <sz val="10"/>
        <color rgb="FF000000"/>
        <rFont val="Times New Roman"/>
        <family val="1"/>
      </rPr>
      <t xml:space="preserve"> Record periods of target HAP service and deviations</t>
    </r>
  </si>
  <si>
    <r>
      <t>(3)</t>
    </r>
    <r>
      <rPr>
        <sz val="7"/>
        <color rgb="FF000000"/>
        <rFont val="Times New Roman"/>
        <family val="1"/>
      </rPr>
      <t xml:space="preserve">     </t>
    </r>
    <r>
      <rPr>
        <sz val="10"/>
        <color rgb="FF000000"/>
        <rFont val="Times New Roman"/>
        <family val="1"/>
      </rPr>
      <t xml:space="preserve">Continuous parameter monitoring system inspections, calibration and maintenance </t>
    </r>
    <r>
      <rPr>
        <vertAlign val="superscript"/>
        <sz val="10"/>
        <color rgb="FF000000"/>
        <rFont val="Times New Roman"/>
        <family val="1"/>
      </rPr>
      <t>j</t>
    </r>
  </si>
  <si>
    <r>
      <t>(4)</t>
    </r>
    <r>
      <rPr>
        <sz val="7"/>
        <color rgb="FF000000"/>
        <rFont val="Times New Roman"/>
        <family val="1"/>
      </rPr>
      <t xml:space="preserve">     </t>
    </r>
    <r>
      <rPr>
        <sz val="10"/>
        <color rgb="FF000000"/>
        <rFont val="Times New Roman"/>
        <family val="1"/>
      </rPr>
      <t>Vent collection systems and control inspections</t>
    </r>
  </si>
  <si>
    <t xml:space="preserve">   d.  Store, file and maintain records</t>
  </si>
  <si>
    <r>
      <t xml:space="preserve"> 5.  Time to train personnel</t>
    </r>
    <r>
      <rPr>
        <u/>
        <sz val="10"/>
        <color rgb="FF000000"/>
        <rFont val="Times New Roman"/>
        <family val="1"/>
      </rPr>
      <t xml:space="preserve"> </t>
    </r>
  </si>
  <si>
    <t xml:space="preserve"> 6.  Prepare for and participate in audits</t>
  </si>
  <si>
    <t>Subtotal for Recordkeeping Requirements</t>
  </si>
  <si>
    <t>Assumptions:</t>
  </si>
  <si>
    <r>
      <t>a.</t>
    </r>
    <r>
      <rPr>
        <sz val="10"/>
        <color rgb="FF000000"/>
        <rFont val="Times New Roman"/>
        <family val="1"/>
      </rPr>
      <t xml:space="preserve">  We have assumed that there are approximately 26 respondents subject to the rule, with no new sources expected over the next three-years of this ICR.</t>
    </r>
  </si>
  <si>
    <r>
      <t>c.</t>
    </r>
    <r>
      <rPr>
        <sz val="10"/>
        <color rgb="FF000000"/>
        <rFont val="Times New Roman"/>
        <family val="1"/>
      </rPr>
      <t xml:space="preserve">  We assume that this is a one-time only activity for new facilities.</t>
    </r>
  </si>
  <si>
    <r>
      <t>d.</t>
    </r>
    <r>
      <rPr>
        <sz val="10"/>
        <color rgb="FF000000"/>
        <rFont val="Times New Roman"/>
        <family val="1"/>
      </rPr>
      <t xml:space="preserve">  One-time activity for new and existing facility after promulgation of final rule.  Assume that performance tests are not required for any of the existing facilities to demonstrate compliance with the emission limits.  We assume that 50 percent of the industry will have existing performance tests that demonstrate compliance with the emission limits, and the other 50 percent will use performance guarantees or engineering calculations to demonstrate compliance.</t>
    </r>
  </si>
  <si>
    <r>
      <t>e.</t>
    </r>
    <r>
      <rPr>
        <sz val="10"/>
        <color rgb="FF000000"/>
        <rFont val="Times New Roman"/>
        <family val="1"/>
      </rPr>
      <t xml:space="preserve">  We assume that all existing facilities will use their existing continuous parameter monitoring equipment or alarms to demonstrate continuous compliance. </t>
    </r>
  </si>
  <si>
    <r>
      <t>f.</t>
    </r>
    <r>
      <rPr>
        <sz val="10"/>
        <color rgb="FF000000"/>
        <rFont val="Times New Roman"/>
        <family val="1"/>
      </rPr>
      <t xml:space="preserve">  There is no additional burden for new monitoring equipment because additional add-on control devices are not expected to be needed to demonstrate compliance with the emission limits and facilities are already equipped with equipment to monitor existing control device parameters.</t>
    </r>
  </si>
  <si>
    <r>
      <t>g.</t>
    </r>
    <r>
      <rPr>
        <sz val="10"/>
        <color rgb="FF000000"/>
        <rFont val="Times New Roman"/>
        <family val="1"/>
      </rPr>
      <t xml:space="preserve">  Existing facilities must submit notification that they are subject to the standard within 120 days of the effective date of final rule.</t>
    </r>
  </si>
  <si>
    <r>
      <t>h</t>
    </r>
    <r>
      <rPr>
        <sz val="10"/>
        <color rgb="FF000000"/>
        <rFont val="Times New Roman"/>
        <family val="1"/>
      </rPr>
      <t xml:space="preserve">  We assume that compliance extensions will not be necessary.</t>
    </r>
  </si>
  <si>
    <r>
      <t xml:space="preserve">i </t>
    </r>
    <r>
      <rPr>
        <sz val="10"/>
        <color rgb="FF000000"/>
        <rFont val="Times New Roman"/>
        <family val="1"/>
      </rPr>
      <t xml:space="preserve"> We have assumed that semiannual compliance reports will take each respondent 4 hours twice per year to prepare.</t>
    </r>
  </si>
  <si>
    <r>
      <t xml:space="preserve">j </t>
    </r>
    <r>
      <rPr>
        <sz val="10"/>
        <color rgb="FF000000"/>
        <rFont val="Times New Roman"/>
        <family val="1"/>
      </rPr>
      <t xml:space="preserve"> We have assumed that each respondent will take 1 hour 12 times per year to implement the continuous parameter monitoring system inspections, calibration and maintenance activity.</t>
    </r>
  </si>
  <si>
    <t>2.  Required activities</t>
  </si>
  <si>
    <r>
      <t xml:space="preserve">   a.  Initial performance tests </t>
    </r>
    <r>
      <rPr>
        <vertAlign val="superscript"/>
        <sz val="10"/>
        <color rgb="FF000000"/>
        <rFont val="Times New Roman"/>
        <family val="1"/>
      </rPr>
      <t>c, d, e</t>
    </r>
  </si>
  <si>
    <t>b.  Review initial performance test reports,                                   performance guarantees, engineering</t>
  </si>
  <si>
    <t>c.  Enter and update information into agency recordkeeping system</t>
  </si>
  <si>
    <r>
      <t xml:space="preserve">3.  Excess emissions – enforcement activities </t>
    </r>
    <r>
      <rPr>
        <vertAlign val="superscript"/>
        <sz val="10"/>
        <color rgb="FF000000"/>
        <rFont val="Times New Roman"/>
        <family val="1"/>
      </rPr>
      <t>f</t>
    </r>
  </si>
  <si>
    <t>N/A</t>
  </si>
  <si>
    <t>4.  Notification requirements</t>
  </si>
  <si>
    <r>
      <t xml:space="preserve">   a.  Review initial notification that existing facilities are subject to the standard </t>
    </r>
    <r>
      <rPr>
        <vertAlign val="superscript"/>
        <sz val="10"/>
        <color rgb="FF000000"/>
        <rFont val="Times New Roman"/>
        <family val="1"/>
      </rPr>
      <t>c, g</t>
    </r>
  </si>
  <si>
    <r>
      <t xml:space="preserve">b.  Notifications for new area sources </t>
    </r>
    <r>
      <rPr>
        <vertAlign val="superscript"/>
        <sz val="10"/>
        <color rgb="FF000000"/>
        <rFont val="Times New Roman"/>
        <family val="1"/>
      </rPr>
      <t>h</t>
    </r>
  </si>
  <si>
    <t>(3)   Review notification of startup</t>
  </si>
  <si>
    <r>
      <t xml:space="preserve">c.  Review request for compliance extension </t>
    </r>
    <r>
      <rPr>
        <vertAlign val="superscript"/>
        <sz val="10"/>
        <color rgb="FF000000"/>
        <rFont val="Times New Roman"/>
        <family val="1"/>
      </rPr>
      <t>i</t>
    </r>
  </si>
  <si>
    <r>
      <t xml:space="preserve">      e.  Review notification of compliance status </t>
    </r>
    <r>
      <rPr>
        <vertAlign val="superscript"/>
        <sz val="10"/>
        <color rgb="FF000000"/>
        <rFont val="Times New Roman"/>
        <family val="1"/>
      </rPr>
      <t>c, j</t>
    </r>
  </si>
  <si>
    <r>
      <t xml:space="preserve">5.  Reporting requirements – review semiannual compliance reports </t>
    </r>
    <r>
      <rPr>
        <vertAlign val="superscript"/>
        <sz val="10"/>
        <color rgb="FF000000"/>
        <rFont val="Times New Roman"/>
        <family val="1"/>
      </rPr>
      <t>k</t>
    </r>
  </si>
  <si>
    <r>
      <t>a.</t>
    </r>
    <r>
      <rPr>
        <sz val="10"/>
        <color rgb="FF000000"/>
        <rFont val="Times New Roman"/>
        <family val="1"/>
      </rPr>
      <t xml:space="preserve">  We have assumed that there are approximately 26 respondents subject to the rule, with no new sources expected over the next three-years of this ICR.  Facilities subject to the NESHAP rules are located in 13 States.</t>
    </r>
  </si>
  <si>
    <r>
      <t>d.</t>
    </r>
    <r>
      <rPr>
        <sz val="10"/>
        <color rgb="FF000000"/>
        <rFont val="Times New Roman"/>
        <family val="1"/>
      </rPr>
      <t xml:space="preserve">  We assume that EPA technical personnel will observe all performance tests conducted by new sources.</t>
    </r>
  </si>
  <si>
    <r>
      <t>e.</t>
    </r>
    <r>
      <rPr>
        <sz val="10"/>
        <color rgb="FF000000"/>
        <rFont val="Times New Roman"/>
        <family val="1"/>
      </rPr>
      <t xml:space="preserve">  We have assumed that not emission tests will need to be performed.  Facilities will utilize existing performance tests, performance guarantees, or engineering calculations to demonstrate initial compliance</t>
    </r>
  </si>
  <si>
    <r>
      <t>f.</t>
    </r>
    <r>
      <rPr>
        <sz val="10"/>
        <color rgb="FF000000"/>
        <rFont val="Times New Roman"/>
        <family val="1"/>
      </rPr>
      <t xml:space="preserve">  We have assumed that there would be no enforcement activities for the 3-year period covered by this ICR.</t>
    </r>
  </si>
  <si>
    <r>
      <t>g.</t>
    </r>
    <r>
      <rPr>
        <sz val="10"/>
        <color rgb="FF000000"/>
        <rFont val="Times New Roman"/>
        <family val="1"/>
      </rPr>
      <t xml:space="preserve">  We assume that existing area source facilities must submit notification that they are subject to and the standard within 120 days of the effective date of the final rule.</t>
    </r>
  </si>
  <si>
    <r>
      <t>h</t>
    </r>
    <r>
      <rPr>
        <sz val="10"/>
        <color rgb="FF000000"/>
        <rFont val="Times New Roman"/>
        <family val="1"/>
      </rPr>
      <t xml:space="preserve">  There are no new sources expected.</t>
    </r>
  </si>
  <si>
    <r>
      <t xml:space="preserve">i </t>
    </r>
    <r>
      <rPr>
        <sz val="10"/>
        <color rgb="FF000000"/>
        <rFont val="Times New Roman"/>
        <family val="1"/>
      </rPr>
      <t>We have assumed that the compliance extensions will not be necessary.</t>
    </r>
  </si>
  <si>
    <r>
      <t xml:space="preserve">j </t>
    </r>
    <r>
      <rPr>
        <sz val="10"/>
        <color theme="1"/>
        <rFont val="Times New Roman"/>
        <family val="1"/>
      </rPr>
      <t xml:space="preserve"> Assume that EPA technical personnel will review all of the initial compliance status notifications for new sources.</t>
    </r>
  </si>
  <si>
    <r>
      <t>k</t>
    </r>
    <r>
      <rPr>
        <sz val="10"/>
        <color theme="1"/>
        <rFont val="Times New Roman"/>
        <family val="1"/>
      </rPr>
      <t xml:space="preserve">  We assume  that EPA technical personnel will review 25 percent of the semiannual compliance reports for 26 sources,  Number of occurrence = (26 x2 reports) x25% = 13 reports.</t>
    </r>
  </si>
  <si>
    <r>
      <t xml:space="preserve">(D) Number of Respondents per Year </t>
    </r>
    <r>
      <rPr>
        <b/>
        <vertAlign val="superscript"/>
        <sz val="10"/>
        <color theme="1"/>
        <rFont val="Times New Roman"/>
        <family val="1"/>
      </rPr>
      <t>a</t>
    </r>
  </si>
  <si>
    <r>
      <t>(F)            Management Hours per Year    (E x 0.05)</t>
    </r>
    <r>
      <rPr>
        <b/>
        <vertAlign val="superscript"/>
        <sz val="10"/>
        <color theme="1"/>
        <rFont val="Times New Roman"/>
        <family val="1"/>
      </rPr>
      <t>a</t>
    </r>
  </si>
  <si>
    <r>
      <t>(H) Total Labor Costs per Year, $</t>
    </r>
    <r>
      <rPr>
        <b/>
        <vertAlign val="superscript"/>
        <sz val="10"/>
        <color theme="1"/>
        <rFont val="Times New Roman"/>
        <family val="1"/>
      </rPr>
      <t>b</t>
    </r>
  </si>
  <si>
    <t>hr/resp</t>
  </si>
  <si>
    <r>
      <t>b.</t>
    </r>
    <r>
      <rPr>
        <sz val="10"/>
        <color rgb="FF000000"/>
        <rFont val="Times New Roman"/>
        <family val="1"/>
      </rPr>
      <t xml:space="preserve">  </t>
    </r>
    <r>
      <rPr>
        <sz val="10"/>
        <color theme="1"/>
        <rFont val="Times New Roman"/>
        <family val="1"/>
      </rPr>
      <t>This ICR uses the following labor rates: Technical $103.97 ($49.51 + 110%); Managerial $129.93 ($61.87+ 110%); and Clerical $51.79 ($24.66 + 110%).  These rates are from the United States Department of Labor, Bureau of Labor Statistics, June 2014, “Table 2. Civilian Workers, by occupational and industry group.”  The rates are from column 1, “Total compensation.”  The rates have been increased by 110 percent to account for the benefit packages available to those employed by private industry.  This ICR assumes that Managerial hours are 5 percent of Technical hours, and Clerical hours are 10 percent of Technical hours.</t>
    </r>
  </si>
  <si>
    <t>changes:</t>
  </si>
  <si>
    <t>updated labor rates</t>
  </si>
  <si>
    <t>all respondents must refamiliarize</t>
  </si>
  <si>
    <t>(A) EPA Hours per Occurrence</t>
  </si>
  <si>
    <t>(B) Occurrences per Plant per Year</t>
  </si>
  <si>
    <t>(C) EPA Hours per Plant per Year (AxB)</t>
  </si>
  <si>
    <r>
      <t xml:space="preserve">(D) Plants per Year </t>
    </r>
    <r>
      <rPr>
        <b/>
        <vertAlign val="superscript"/>
        <sz val="10"/>
        <color theme="1"/>
        <rFont val="Times New Roman"/>
        <family val="1"/>
      </rPr>
      <t>a</t>
    </r>
  </si>
  <si>
    <t>(E) Technical EPA Hours per Year (CxD)</t>
  </si>
  <si>
    <t>(F) Managerial Hours per Year  (Ex0.05)</t>
  </si>
  <si>
    <t>(G) Clerical Hours per Year (Ex0.1)</t>
  </si>
  <si>
    <r>
      <t>(H) Cost per year, $</t>
    </r>
    <r>
      <rPr>
        <b/>
        <vertAlign val="superscript"/>
        <sz val="10"/>
        <color rgb="FF000000"/>
        <rFont val="Times New Roman"/>
        <family val="1"/>
      </rPr>
      <t>b</t>
    </r>
  </si>
  <si>
    <r>
      <t>(1)</t>
    </r>
    <r>
      <rPr>
        <sz val="7"/>
        <color rgb="FF000000"/>
        <rFont val="Times New Roman"/>
        <family val="1"/>
      </rPr>
      <t xml:space="preserve">     </t>
    </r>
    <r>
      <rPr>
        <sz val="10"/>
        <color rgb="FF000000"/>
        <rFont val="Times New Roman"/>
        <family val="1"/>
      </rPr>
      <t xml:space="preserve">Review notification of intent to construct/reconstruct </t>
    </r>
  </si>
  <si>
    <r>
      <t>(2)</t>
    </r>
    <r>
      <rPr>
        <sz val="7"/>
        <color rgb="FF000000"/>
        <rFont val="Times New Roman"/>
        <family val="1"/>
      </rPr>
      <t xml:space="preserve">     </t>
    </r>
    <r>
      <rPr>
        <sz val="10"/>
        <color rgb="FF000000"/>
        <rFont val="Times New Roman"/>
        <family val="1"/>
      </rPr>
      <t>Review notification of commencement of construction/reconstruction</t>
    </r>
  </si>
  <si>
    <r>
      <t xml:space="preserve">d.  Review notification of initial performance tests  </t>
    </r>
    <r>
      <rPr>
        <vertAlign val="superscript"/>
        <sz val="10"/>
        <color rgb="FF000000"/>
        <rFont val="Times New Roman"/>
        <family val="1"/>
      </rPr>
      <t>c, d, e</t>
    </r>
  </si>
  <si>
    <t xml:space="preserve">1. Familiarization with the regulatory requirements </t>
  </si>
  <si>
    <t>assume that agency would need to refamiliarize once a year (not once per respondent)</t>
  </si>
  <si>
    <r>
      <t xml:space="preserve">k </t>
    </r>
    <r>
      <rPr>
        <sz val="10"/>
        <rFont val="Times New Roman"/>
        <family val="1"/>
      </rPr>
      <t>Totals have been rounded to 3 significant figures. Figures may not add exactly due to rounding.</t>
    </r>
  </si>
  <si>
    <r>
      <t xml:space="preserve">TOTAL ANNUAL BURDEN and COST (rounded) </t>
    </r>
    <r>
      <rPr>
        <b/>
        <vertAlign val="superscript"/>
        <sz val="10"/>
        <color rgb="FF000000"/>
        <rFont val="Times New Roman"/>
        <family val="1"/>
      </rPr>
      <t>k</t>
    </r>
  </si>
  <si>
    <r>
      <t xml:space="preserve">Capital and O&amp;M Cost (see Section 6(b)(iii)): </t>
    </r>
    <r>
      <rPr>
        <b/>
        <vertAlign val="superscript"/>
        <sz val="10"/>
        <rFont val="Times New Roman"/>
        <family val="1"/>
      </rPr>
      <t>k</t>
    </r>
  </si>
  <si>
    <r>
      <t xml:space="preserve">TOTAL COST: </t>
    </r>
    <r>
      <rPr>
        <b/>
        <vertAlign val="superscript"/>
        <sz val="10"/>
        <rFont val="Times New Roman"/>
        <family val="1"/>
      </rPr>
      <t>k</t>
    </r>
  </si>
  <si>
    <r>
      <t xml:space="preserve">l </t>
    </r>
    <r>
      <rPr>
        <sz val="10"/>
        <rFont val="Times New Roman"/>
        <family val="1"/>
      </rPr>
      <t>Totals have been rounded to 3 significant figures. Figures may not add exactly due to rounding.</t>
    </r>
  </si>
  <si>
    <r>
      <t xml:space="preserve">TOTAL ANNUAL BURDEN and COST (rounded) </t>
    </r>
    <r>
      <rPr>
        <b/>
        <vertAlign val="superscript"/>
        <sz val="10"/>
        <color rgb="FF000000"/>
        <rFont val="Times New Roman"/>
        <family val="1"/>
      </rPr>
      <t>l</t>
    </r>
  </si>
  <si>
    <r>
      <t>b.</t>
    </r>
    <r>
      <rPr>
        <sz val="10"/>
        <color rgb="FF000000"/>
        <rFont val="Times New Roman"/>
        <family val="1"/>
      </rPr>
      <t xml:space="preserve">  </t>
    </r>
    <r>
      <rPr>
        <sz val="10"/>
        <color theme="1"/>
        <rFont val="Times New Roman"/>
        <family val="1"/>
      </rPr>
      <t>This cost is based on the average hourly labor rate as follows: Technical $46.67 (GS-12, Step 1, $29.17 + 60%); Managerial $62.90 (GS-13, Step 5, $39.31 + 60%); and Clerical $25.25 (GS-6, Step 3, $15.78 + 60%).  This ICR assumes that Managerial hours are 5 percent of Technical hours, and Clerical hours are 10 percent of Technical hours.  These rates are from the OPM, 2016 General Schedule, which excludes locality rates of pay.  The rates have been increased by 60 percent to account for the benefit packages available to government employees.</t>
    </r>
  </si>
  <si>
    <r>
      <rPr>
        <vertAlign val="superscript"/>
        <sz val="10"/>
        <color rgb="FF000000"/>
        <rFont val="Times New Roman"/>
        <family val="1"/>
      </rPr>
      <t>c.</t>
    </r>
    <r>
      <rPr>
        <sz val="10"/>
        <color rgb="FF000000"/>
        <rFont val="Times New Roman"/>
        <family val="1"/>
      </rPr>
      <t xml:space="preserve">  We assume that this is a one-time only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</si>
</sst>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quot;$&quot;#,##0"/>
    <numFmt numFmtId="165" formatCode="#,##0.0"/>
  </numFmts>
  <fonts count="19"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vertAlign val="superscript"/>
      <sz val="10"/>
      <color theme="1"/>
      <name val="Times New Roman"/>
      <family val="1"/>
    </font>
    <font>
      <sz val="10"/>
      <color rgb="FF000000"/>
      <name val="Times New Roman"/>
      <family val="1"/>
    </font>
    <font>
      <vertAlign val="superscript"/>
      <sz val="10"/>
      <color rgb="FF000000"/>
      <name val="Times New Roman"/>
      <family val="1"/>
    </font>
    <font>
      <sz val="7"/>
      <color rgb="FF000000"/>
      <name val="Times New Roman"/>
      <family val="1"/>
    </font>
    <font>
      <b/>
      <i/>
      <sz val="10"/>
      <color rgb="FF000000"/>
      <name val="Times New Roman"/>
      <family val="1"/>
    </font>
    <font>
      <u/>
      <sz val="10"/>
      <color rgb="FF000000"/>
      <name val="Times New Roman"/>
      <family val="1"/>
    </font>
    <font>
      <b/>
      <vertAlign val="superscript"/>
      <sz val="10"/>
      <color rgb="FF000000"/>
      <name val="Times New Roman"/>
      <family val="1"/>
    </font>
    <font>
      <vertAlign val="superscript"/>
      <sz val="10"/>
      <color theme="1"/>
      <name val="Times New Roman"/>
      <family val="1"/>
    </font>
    <font>
      <sz val="11"/>
      <color rgb="FFFF0000"/>
      <name val="Calibri"/>
      <family val="2"/>
      <scheme val="minor"/>
    </font>
    <font>
      <sz val="10"/>
      <color rgb="FFFF0000"/>
      <name val="Arial"/>
      <family val="2"/>
    </font>
    <font>
      <sz val="10"/>
      <color rgb="FFFF0000"/>
      <name val="Times New Roman"/>
      <family val="1"/>
    </font>
    <font>
      <vertAlign val="superscript"/>
      <sz val="10"/>
      <name val="Times New Roman"/>
      <family val="1"/>
    </font>
    <font>
      <sz val="10"/>
      <name val="Times New Roman"/>
      <family val="1"/>
    </font>
    <font>
      <b/>
      <sz val="10"/>
      <name val="Times New Roman"/>
      <family val="1"/>
    </font>
    <font>
      <b/>
      <vertAlign val="superscript"/>
      <sz val="1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5" fillId="0" borderId="0" xfId="0" applyFont="1" applyAlignment="1">
      <alignment vertical="center"/>
    </xf>
    <xf numFmtId="0" fontId="1" fillId="0" borderId="0" xfId="0" applyFont="1" applyAlignment="1">
      <alignment wrapText="1"/>
    </xf>
    <xf numFmtId="0" fontId="1" fillId="0" borderId="1" xfId="0" applyFont="1" applyBorder="1"/>
    <xf numFmtId="0" fontId="5" fillId="0" borderId="1" xfId="0" applyFont="1" applyBorder="1" applyAlignment="1">
      <alignment horizontal="left" vertical="center" indent="6"/>
    </xf>
    <xf numFmtId="0" fontId="8" fillId="0" borderId="1" xfId="0" applyFont="1" applyBorder="1" applyAlignment="1">
      <alignment vertical="center"/>
    </xf>
    <xf numFmtId="0" fontId="2" fillId="0" borderId="1" xfId="0" applyFont="1" applyBorder="1" applyAlignment="1">
      <alignment vertical="center"/>
    </xf>
    <xf numFmtId="0" fontId="8"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left" vertical="center" indent="5"/>
    </xf>
    <xf numFmtId="0" fontId="2" fillId="0" borderId="1" xfId="0" applyFont="1" applyBorder="1" applyAlignment="1">
      <alignment horizontal="left" vertical="center" indent="1"/>
    </xf>
    <xf numFmtId="0" fontId="5" fillId="0" borderId="0" xfId="0" applyFont="1" applyBorder="1" applyAlignment="1">
      <alignment vertical="center" wrapText="1"/>
    </xf>
    <xf numFmtId="0" fontId="6"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0" fontId="1" fillId="0" borderId="1" xfId="0" applyFont="1" applyBorder="1" applyAlignment="1">
      <alignment vertical="center"/>
    </xf>
    <xf numFmtId="0" fontId="5" fillId="0" borderId="1" xfId="0" applyFont="1" applyBorder="1" applyAlignment="1">
      <alignment horizontal="left" vertical="center" indent="1"/>
    </xf>
    <xf numFmtId="0" fontId="5" fillId="0" borderId="1" xfId="0" applyFont="1" applyBorder="1" applyAlignment="1">
      <alignment horizontal="center" vertical="center"/>
    </xf>
    <xf numFmtId="0" fontId="5" fillId="0" borderId="1" xfId="0" applyFont="1" applyBorder="1" applyAlignment="1">
      <alignment horizontal="left" vertical="center" indent="2"/>
    </xf>
    <xf numFmtId="8" fontId="5" fillId="0" borderId="1" xfId="0" applyNumberFormat="1" applyFont="1" applyBorder="1" applyAlignment="1">
      <alignment horizontal="right" vertical="center"/>
    </xf>
    <xf numFmtId="6" fontId="2" fillId="0" borderId="1" xfId="0" applyNumberFormat="1" applyFont="1" applyBorder="1" applyAlignment="1">
      <alignment horizontal="right" vertical="center"/>
    </xf>
    <xf numFmtId="6" fontId="5" fillId="0" borderId="1" xfId="0" applyNumberFormat="1" applyFont="1" applyBorder="1" applyAlignment="1">
      <alignment horizontal="right" vertical="center"/>
    </xf>
    <xf numFmtId="0" fontId="2"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left" vertical="center" inden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6" fontId="5" fillId="0" borderId="1" xfId="0" applyNumberFormat="1" applyFont="1" applyBorder="1" applyAlignment="1">
      <alignment vertical="center"/>
    </xf>
    <xf numFmtId="0" fontId="1" fillId="0" borderId="1" xfId="0" applyFont="1" applyBorder="1" applyAlignment="1"/>
    <xf numFmtId="8" fontId="5" fillId="0" borderId="1" xfId="0" applyNumberFormat="1" applyFont="1" applyBorder="1" applyAlignment="1">
      <alignment vertical="center"/>
    </xf>
    <xf numFmtId="6" fontId="2" fillId="0" borderId="1" xfId="0" applyNumberFormat="1" applyFont="1" applyBorder="1" applyAlignment="1">
      <alignment vertical="center"/>
    </xf>
    <xf numFmtId="8" fontId="8" fillId="0" borderId="1" xfId="0" applyNumberFormat="1" applyFont="1" applyBorder="1" applyAlignment="1">
      <alignment vertical="center"/>
    </xf>
    <xf numFmtId="0" fontId="5" fillId="0" borderId="1" xfId="0" applyFont="1" applyBorder="1" applyAlignment="1">
      <alignment vertical="center" wrapText="1"/>
    </xf>
    <xf numFmtId="164" fontId="2" fillId="0" borderId="1" xfId="0" applyNumberFormat="1" applyFont="1" applyBorder="1" applyAlignment="1">
      <alignment vertical="center" wrapText="1"/>
    </xf>
    <xf numFmtId="0" fontId="0" fillId="0" borderId="1" xfId="0" applyFill="1" applyBorder="1"/>
    <xf numFmtId="0" fontId="0" fillId="0" borderId="1" xfId="0" applyBorder="1"/>
    <xf numFmtId="0" fontId="13" fillId="0" borderId="0" xfId="0" applyFont="1" applyFill="1"/>
    <xf numFmtId="0" fontId="14" fillId="0" borderId="0" xfId="0" applyFont="1"/>
    <xf numFmtId="0" fontId="12" fillId="0" borderId="0" xfId="0" applyFont="1"/>
    <xf numFmtId="0" fontId="2" fillId="0" borderId="1" xfId="0" applyFont="1" applyFill="1" applyBorder="1" applyAlignment="1">
      <alignment horizontal="center" vertical="center" wrapText="1"/>
    </xf>
    <xf numFmtId="0" fontId="15" fillId="0" borderId="0" xfId="0" applyFont="1" applyAlignment="1">
      <alignment vertical="center"/>
    </xf>
    <xf numFmtId="1" fontId="12" fillId="0" borderId="0" xfId="0" applyNumberFormat="1" applyFont="1"/>
    <xf numFmtId="0" fontId="17" fillId="0" borderId="1" xfId="0" applyFont="1" applyBorder="1" applyAlignment="1">
      <alignment vertical="center"/>
    </xf>
    <xf numFmtId="0" fontId="8" fillId="0" borderId="1" xfId="0" applyFont="1" applyBorder="1" applyAlignment="1">
      <alignment horizontal="center" vertical="center"/>
    </xf>
    <xf numFmtId="165" fontId="8"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1" fontId="2" fillId="0" borderId="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abSelected="1" workbookViewId="0">
      <selection activeCell="A2" sqref="A2"/>
    </sheetView>
  </sheetViews>
  <sheetFormatPr defaultRowHeight="15" x14ac:dyDescent="0.25"/>
  <cols>
    <col min="1" max="1" width="76.42578125" customWidth="1"/>
    <col min="2" max="2" width="10.7109375" customWidth="1"/>
    <col min="3" max="3" width="11.28515625" customWidth="1"/>
    <col min="4" max="4" width="10.42578125" customWidth="1"/>
    <col min="5" max="5" width="11.7109375" customWidth="1"/>
    <col min="7" max="7" width="11.42578125" customWidth="1"/>
    <col min="9" max="9" width="11.42578125" bestFit="1" customWidth="1"/>
  </cols>
  <sheetData>
    <row r="1" spans="1:11" x14ac:dyDescent="0.25">
      <c r="F1">
        <v>103.97</v>
      </c>
      <c r="G1">
        <v>129.93</v>
      </c>
      <c r="H1">
        <v>51.79</v>
      </c>
      <c r="K1" s="39" t="s">
        <v>71</v>
      </c>
    </row>
    <row r="2" spans="1:11" ht="74.25" customHeight="1" x14ac:dyDescent="0.25">
      <c r="A2" s="42" t="s">
        <v>0</v>
      </c>
      <c r="B2" s="29" t="s">
        <v>1</v>
      </c>
      <c r="C2" s="29" t="s">
        <v>2</v>
      </c>
      <c r="D2" s="29" t="s">
        <v>3</v>
      </c>
      <c r="E2" s="29" t="s">
        <v>66</v>
      </c>
      <c r="F2" s="29" t="s">
        <v>4</v>
      </c>
      <c r="G2" s="29" t="s">
        <v>67</v>
      </c>
      <c r="H2" s="29" t="s">
        <v>5</v>
      </c>
      <c r="I2" s="29" t="s">
        <v>68</v>
      </c>
      <c r="K2" s="40" t="s">
        <v>72</v>
      </c>
    </row>
    <row r="3" spans="1:11" x14ac:dyDescent="0.25">
      <c r="A3" s="27"/>
      <c r="B3" s="28"/>
      <c r="C3" s="28"/>
      <c r="D3" s="28"/>
      <c r="E3" s="37"/>
      <c r="F3" s="28"/>
      <c r="G3" s="38"/>
      <c r="H3" s="28"/>
      <c r="I3" s="38"/>
    </row>
    <row r="4" spans="1:11" ht="15.75" x14ac:dyDescent="0.25">
      <c r="A4" s="9" t="s">
        <v>85</v>
      </c>
      <c r="B4" s="19">
        <v>4</v>
      </c>
      <c r="C4" s="19">
        <v>1</v>
      </c>
      <c r="D4" s="19">
        <f>B4*C4</f>
        <v>4</v>
      </c>
      <c r="E4" s="19">
        <v>26</v>
      </c>
      <c r="F4" s="19">
        <f>D4*E4</f>
        <v>104</v>
      </c>
      <c r="G4" s="19">
        <f>F4*0.05</f>
        <v>5.2</v>
      </c>
      <c r="H4" s="19">
        <f>F4*0.1</f>
        <v>10.4</v>
      </c>
      <c r="I4" s="30">
        <f>F4*F$1+G4*G$1+H4*H$1</f>
        <v>12027.132</v>
      </c>
      <c r="K4" s="40" t="s">
        <v>73</v>
      </c>
    </row>
    <row r="5" spans="1:11" x14ac:dyDescent="0.25">
      <c r="A5" s="9" t="s">
        <v>6</v>
      </c>
      <c r="B5" s="3"/>
      <c r="C5" s="3"/>
      <c r="D5" s="3"/>
      <c r="E5" s="3"/>
      <c r="F5" s="3"/>
      <c r="G5" s="3"/>
      <c r="H5" s="3"/>
      <c r="I5" s="31"/>
    </row>
    <row r="6" spans="1:11" ht="15.75" x14ac:dyDescent="0.25">
      <c r="A6" s="9" t="s">
        <v>7</v>
      </c>
      <c r="B6" s="19">
        <v>8</v>
      </c>
      <c r="C6" s="19">
        <v>1</v>
      </c>
      <c r="D6" s="19">
        <f>B6*C6</f>
        <v>8</v>
      </c>
      <c r="E6" s="19">
        <v>0</v>
      </c>
      <c r="F6" s="19">
        <f>D6*E6</f>
        <v>0</v>
      </c>
      <c r="G6" s="19">
        <f>F6*0.05</f>
        <v>0</v>
      </c>
      <c r="H6" s="19">
        <f>F6*0.1</f>
        <v>0</v>
      </c>
      <c r="I6" s="30">
        <f>F6*F$1+G6*G$1+H6*H$1</f>
        <v>0</v>
      </c>
    </row>
    <row r="7" spans="1:11" ht="15.75" x14ac:dyDescent="0.25">
      <c r="A7" s="18" t="s">
        <v>8</v>
      </c>
      <c r="B7" s="19">
        <v>8</v>
      </c>
      <c r="C7" s="19">
        <v>1</v>
      </c>
      <c r="D7" s="19">
        <f>B7*C7</f>
        <v>8</v>
      </c>
      <c r="E7" s="19">
        <v>0</v>
      </c>
      <c r="F7" s="19">
        <f>D7*E7</f>
        <v>0</v>
      </c>
      <c r="G7" s="19">
        <f>F7*0.05</f>
        <v>0</v>
      </c>
      <c r="H7" s="19">
        <f>F7*0.1</f>
        <v>0</v>
      </c>
      <c r="I7" s="30">
        <f>F7*F$1+G7*G$1+H7*H$1</f>
        <v>0</v>
      </c>
    </row>
    <row r="8" spans="1:11" ht="15.75" x14ac:dyDescent="0.25">
      <c r="A8" s="18" t="s">
        <v>9</v>
      </c>
      <c r="B8" s="19">
        <v>8</v>
      </c>
      <c r="C8" s="19">
        <v>1</v>
      </c>
      <c r="D8" s="19">
        <f>B8*C8</f>
        <v>8</v>
      </c>
      <c r="E8" s="19">
        <v>0</v>
      </c>
      <c r="F8" s="19">
        <f>D8*E8</f>
        <v>0</v>
      </c>
      <c r="G8" s="19">
        <f>F8*0.05</f>
        <v>0</v>
      </c>
      <c r="H8" s="19">
        <f>F8*0.1</f>
        <v>0</v>
      </c>
      <c r="I8" s="30">
        <f>F8*F$1+G8*G$1+H8*H$1</f>
        <v>0</v>
      </c>
    </row>
    <row r="9" spans="1:11" x14ac:dyDescent="0.25">
      <c r="A9" s="9" t="s">
        <v>10</v>
      </c>
      <c r="B9" s="3"/>
      <c r="C9" s="3"/>
      <c r="D9" s="19"/>
      <c r="E9" s="3"/>
      <c r="F9" s="3"/>
      <c r="G9" s="3"/>
      <c r="H9" s="3"/>
      <c r="I9" s="9"/>
    </row>
    <row r="10" spans="1:11" ht="15.75" x14ac:dyDescent="0.25">
      <c r="A10" s="9" t="s">
        <v>11</v>
      </c>
      <c r="B10" s="19">
        <v>4</v>
      </c>
      <c r="C10" s="19">
        <v>1</v>
      </c>
      <c r="D10" s="19">
        <f>B10*C10</f>
        <v>4</v>
      </c>
      <c r="E10" s="19">
        <v>0</v>
      </c>
      <c r="F10" s="19">
        <f>D10*E10</f>
        <v>0</v>
      </c>
      <c r="G10" s="19">
        <f>F10*0.05</f>
        <v>0</v>
      </c>
      <c r="H10" s="19">
        <f>F10*0.1</f>
        <v>0</v>
      </c>
      <c r="I10" s="30">
        <f>F10*F$1+G10*G$1+H10*H$1</f>
        <v>0</v>
      </c>
    </row>
    <row r="11" spans="1:11" ht="15.75" x14ac:dyDescent="0.25">
      <c r="A11" s="9" t="s">
        <v>12</v>
      </c>
      <c r="B11" s="3"/>
      <c r="C11" s="3"/>
      <c r="D11" s="3"/>
      <c r="E11" s="3"/>
      <c r="F11" s="3"/>
      <c r="G11" s="3"/>
      <c r="H11" s="3"/>
      <c r="I11" s="31"/>
    </row>
    <row r="12" spans="1:11" x14ac:dyDescent="0.25">
      <c r="A12" s="4" t="s">
        <v>13</v>
      </c>
      <c r="B12" s="19">
        <v>4</v>
      </c>
      <c r="C12" s="19">
        <v>1</v>
      </c>
      <c r="D12" s="19">
        <f t="shared" ref="D12:D19" si="0">B12*C12</f>
        <v>4</v>
      </c>
      <c r="E12" s="19">
        <v>0</v>
      </c>
      <c r="F12" s="19">
        <f t="shared" ref="F12:F19" si="1">D12*E12</f>
        <v>0</v>
      </c>
      <c r="G12" s="19">
        <f t="shared" ref="G12:G19" si="2">F12*0.05</f>
        <v>0</v>
      </c>
      <c r="H12" s="19">
        <f t="shared" ref="H12:H19" si="3">F12*0.1</f>
        <v>0</v>
      </c>
      <c r="I12" s="30">
        <f t="shared" ref="I12:I19" si="4">F12*F$1+G12*G$1+H12*H$1</f>
        <v>0</v>
      </c>
    </row>
    <row r="13" spans="1:11" x14ac:dyDescent="0.25">
      <c r="A13" s="4" t="s">
        <v>14</v>
      </c>
      <c r="B13" s="19">
        <v>4</v>
      </c>
      <c r="C13" s="19">
        <v>1</v>
      </c>
      <c r="D13" s="19">
        <f t="shared" si="0"/>
        <v>4</v>
      </c>
      <c r="E13" s="19">
        <v>0</v>
      </c>
      <c r="F13" s="19">
        <f t="shared" si="1"/>
        <v>0</v>
      </c>
      <c r="G13" s="19">
        <f t="shared" si="2"/>
        <v>0</v>
      </c>
      <c r="H13" s="19">
        <f t="shared" si="3"/>
        <v>0</v>
      </c>
      <c r="I13" s="30">
        <f t="shared" si="4"/>
        <v>0</v>
      </c>
    </row>
    <row r="14" spans="1:11" x14ac:dyDescent="0.25">
      <c r="A14" s="4" t="s">
        <v>15</v>
      </c>
      <c r="B14" s="19">
        <v>4</v>
      </c>
      <c r="C14" s="19">
        <v>1</v>
      </c>
      <c r="D14" s="19">
        <f t="shared" si="0"/>
        <v>4</v>
      </c>
      <c r="E14" s="19">
        <v>0</v>
      </c>
      <c r="F14" s="19">
        <f t="shared" si="1"/>
        <v>0</v>
      </c>
      <c r="G14" s="19">
        <f t="shared" si="2"/>
        <v>0</v>
      </c>
      <c r="H14" s="19">
        <f t="shared" si="3"/>
        <v>0</v>
      </c>
      <c r="I14" s="30">
        <f t="shared" si="4"/>
        <v>0</v>
      </c>
    </row>
    <row r="15" spans="1:11" ht="15.75" x14ac:dyDescent="0.25">
      <c r="A15" s="18" t="s">
        <v>16</v>
      </c>
      <c r="B15" s="19">
        <v>4</v>
      </c>
      <c r="C15" s="19">
        <v>1</v>
      </c>
      <c r="D15" s="19">
        <f t="shared" si="0"/>
        <v>4</v>
      </c>
      <c r="E15" s="19">
        <v>0</v>
      </c>
      <c r="F15" s="19">
        <f t="shared" si="1"/>
        <v>0</v>
      </c>
      <c r="G15" s="19">
        <f t="shared" si="2"/>
        <v>0</v>
      </c>
      <c r="H15" s="19">
        <f t="shared" si="3"/>
        <v>0</v>
      </c>
      <c r="I15" s="30">
        <f t="shared" si="4"/>
        <v>0</v>
      </c>
    </row>
    <row r="16" spans="1:11" ht="15.75" x14ac:dyDescent="0.25">
      <c r="A16" s="9" t="s">
        <v>17</v>
      </c>
      <c r="B16" s="19">
        <v>2</v>
      </c>
      <c r="C16" s="19">
        <v>1</v>
      </c>
      <c r="D16" s="19">
        <f t="shared" si="0"/>
        <v>2</v>
      </c>
      <c r="E16" s="19">
        <v>0</v>
      </c>
      <c r="F16" s="19">
        <f t="shared" si="1"/>
        <v>0</v>
      </c>
      <c r="G16" s="19">
        <f t="shared" si="2"/>
        <v>0</v>
      </c>
      <c r="H16" s="19">
        <f t="shared" si="3"/>
        <v>0</v>
      </c>
      <c r="I16" s="30">
        <f t="shared" si="4"/>
        <v>0</v>
      </c>
    </row>
    <row r="17" spans="1:9" ht="15.75" x14ac:dyDescent="0.25">
      <c r="A17" s="18" t="s">
        <v>18</v>
      </c>
      <c r="B17" s="19">
        <v>4</v>
      </c>
      <c r="C17" s="19">
        <v>1</v>
      </c>
      <c r="D17" s="19">
        <f t="shared" si="0"/>
        <v>4</v>
      </c>
      <c r="E17" s="19">
        <v>0</v>
      </c>
      <c r="F17" s="19">
        <f t="shared" si="1"/>
        <v>0</v>
      </c>
      <c r="G17" s="19">
        <f t="shared" si="2"/>
        <v>0</v>
      </c>
      <c r="H17" s="19">
        <f t="shared" si="3"/>
        <v>0</v>
      </c>
      <c r="I17" s="30">
        <f t="shared" si="4"/>
        <v>0</v>
      </c>
    </row>
    <row r="18" spans="1:9" x14ac:dyDescent="0.25">
      <c r="A18" s="18" t="s">
        <v>19</v>
      </c>
      <c r="B18" s="19">
        <v>4</v>
      </c>
      <c r="C18" s="19">
        <v>2</v>
      </c>
      <c r="D18" s="19">
        <f t="shared" si="0"/>
        <v>8</v>
      </c>
      <c r="E18" s="19">
        <v>26</v>
      </c>
      <c r="F18" s="19">
        <f t="shared" si="1"/>
        <v>208</v>
      </c>
      <c r="G18" s="19">
        <f t="shared" si="2"/>
        <v>10.4</v>
      </c>
      <c r="H18" s="19">
        <f t="shared" si="3"/>
        <v>20.8</v>
      </c>
      <c r="I18" s="32">
        <f t="shared" si="4"/>
        <v>24054.263999999999</v>
      </c>
    </row>
    <row r="19" spans="1:9" ht="15.75" x14ac:dyDescent="0.25">
      <c r="A19" s="18" t="s">
        <v>20</v>
      </c>
      <c r="B19" s="19">
        <v>4</v>
      </c>
      <c r="C19" s="19">
        <v>2</v>
      </c>
      <c r="D19" s="19">
        <f t="shared" si="0"/>
        <v>8</v>
      </c>
      <c r="E19" s="19">
        <v>26</v>
      </c>
      <c r="F19" s="19">
        <f t="shared" si="1"/>
        <v>208</v>
      </c>
      <c r="G19" s="19">
        <f t="shared" si="2"/>
        <v>10.4</v>
      </c>
      <c r="H19" s="19">
        <f t="shared" si="3"/>
        <v>20.8</v>
      </c>
      <c r="I19" s="32">
        <f t="shared" si="4"/>
        <v>24054.263999999999</v>
      </c>
    </row>
    <row r="20" spans="1:9" x14ac:dyDescent="0.25">
      <c r="A20" s="5" t="s">
        <v>21</v>
      </c>
      <c r="B20" s="6"/>
      <c r="C20" s="5"/>
      <c r="D20" s="7"/>
      <c r="E20" s="8"/>
      <c r="F20" s="46">
        <f>SUM(F3:H19)</f>
        <v>597.99999999999989</v>
      </c>
      <c r="G20" s="46"/>
      <c r="H20" s="46"/>
      <c r="I20" s="34">
        <f>SUM(I3:I19)</f>
        <v>60135.66</v>
      </c>
    </row>
    <row r="21" spans="1:9" x14ac:dyDescent="0.25">
      <c r="A21" s="9" t="s">
        <v>22</v>
      </c>
      <c r="B21" s="9"/>
      <c r="C21" s="9"/>
      <c r="D21" s="9"/>
      <c r="E21" s="9"/>
      <c r="F21" s="9"/>
      <c r="G21" s="9"/>
      <c r="H21" s="9"/>
      <c r="I21" s="9"/>
    </row>
    <row r="22" spans="1:9" ht="15.75" x14ac:dyDescent="0.25">
      <c r="A22" s="9" t="s">
        <v>23</v>
      </c>
      <c r="B22" s="19">
        <v>4</v>
      </c>
      <c r="C22" s="19">
        <v>1</v>
      </c>
      <c r="D22" s="19">
        <f>B22*C22</f>
        <v>4</v>
      </c>
      <c r="E22" s="19">
        <v>0</v>
      </c>
      <c r="F22" s="19">
        <f>D22*E22</f>
        <v>0</v>
      </c>
      <c r="G22" s="19">
        <f>F22*0.05</f>
        <v>0</v>
      </c>
      <c r="H22" s="19">
        <f>F22*0.1</f>
        <v>0</v>
      </c>
      <c r="I22" s="30">
        <f t="shared" ref="I22:I31" si="5">F22*F$1+G22*G$1+H22*H$1</f>
        <v>0</v>
      </c>
    </row>
    <row r="23" spans="1:9" ht="15.75" x14ac:dyDescent="0.25">
      <c r="A23" s="9" t="s">
        <v>24</v>
      </c>
      <c r="B23" s="19">
        <v>4</v>
      </c>
      <c r="C23" s="19">
        <v>1</v>
      </c>
      <c r="D23" s="19">
        <f>B23*C23</f>
        <v>4</v>
      </c>
      <c r="E23" s="19">
        <v>0</v>
      </c>
      <c r="F23" s="19">
        <f>D23*E23</f>
        <v>0</v>
      </c>
      <c r="G23" s="19">
        <f>F23*0.05</f>
        <v>0</v>
      </c>
      <c r="H23" s="19">
        <f>F23*0.1</f>
        <v>0</v>
      </c>
      <c r="I23" s="30">
        <f t="shared" si="5"/>
        <v>0</v>
      </c>
    </row>
    <row r="24" spans="1:9" x14ac:dyDescent="0.25">
      <c r="A24" s="9" t="s">
        <v>25</v>
      </c>
      <c r="B24" s="3"/>
      <c r="C24" s="3"/>
      <c r="D24" s="3"/>
      <c r="E24" s="3"/>
      <c r="F24" s="3"/>
      <c r="G24" s="3"/>
      <c r="H24" s="3"/>
      <c r="I24" s="30">
        <f t="shared" si="5"/>
        <v>0</v>
      </c>
    </row>
    <row r="25" spans="1:9" x14ac:dyDescent="0.25">
      <c r="A25" s="10" t="s">
        <v>26</v>
      </c>
      <c r="B25" s="19">
        <v>1</v>
      </c>
      <c r="C25" s="19">
        <v>1</v>
      </c>
      <c r="D25" s="19">
        <f t="shared" ref="D25:D31" si="6">B25*C25</f>
        <v>1</v>
      </c>
      <c r="E25" s="19">
        <v>0</v>
      </c>
      <c r="F25" s="19">
        <f t="shared" ref="F25:F31" si="7">D25*E25</f>
        <v>0</v>
      </c>
      <c r="G25" s="19">
        <f t="shared" ref="G25:G31" si="8">F25*0.05</f>
        <v>0</v>
      </c>
      <c r="H25" s="19">
        <f t="shared" ref="H25:H31" si="9">F25*0.1</f>
        <v>0</v>
      </c>
      <c r="I25" s="30">
        <f t="shared" si="5"/>
        <v>0</v>
      </c>
    </row>
    <row r="26" spans="1:9" x14ac:dyDescent="0.25">
      <c r="A26" s="10" t="s">
        <v>27</v>
      </c>
      <c r="B26" s="19">
        <v>0.5</v>
      </c>
      <c r="C26" s="19">
        <v>52</v>
      </c>
      <c r="D26" s="19">
        <f t="shared" si="6"/>
        <v>26</v>
      </c>
      <c r="E26" s="19">
        <v>26</v>
      </c>
      <c r="F26" s="19">
        <f t="shared" si="7"/>
        <v>676</v>
      </c>
      <c r="G26" s="19">
        <f t="shared" si="8"/>
        <v>33.800000000000004</v>
      </c>
      <c r="H26" s="19">
        <f t="shared" si="9"/>
        <v>67.600000000000009</v>
      </c>
      <c r="I26" s="32">
        <f t="shared" si="5"/>
        <v>78176.358000000007</v>
      </c>
    </row>
    <row r="27" spans="1:9" ht="15.75" x14ac:dyDescent="0.25">
      <c r="A27" s="10" t="s">
        <v>28</v>
      </c>
      <c r="B27" s="19">
        <v>1</v>
      </c>
      <c r="C27" s="19">
        <v>12</v>
      </c>
      <c r="D27" s="19">
        <f t="shared" si="6"/>
        <v>12</v>
      </c>
      <c r="E27" s="19">
        <v>26</v>
      </c>
      <c r="F27" s="19">
        <f t="shared" si="7"/>
        <v>312</v>
      </c>
      <c r="G27" s="19">
        <f t="shared" si="8"/>
        <v>15.600000000000001</v>
      </c>
      <c r="H27" s="19">
        <f t="shared" si="9"/>
        <v>31.200000000000003</v>
      </c>
      <c r="I27" s="32">
        <f t="shared" si="5"/>
        <v>36081.396000000001</v>
      </c>
    </row>
    <row r="28" spans="1:9" x14ac:dyDescent="0.25">
      <c r="A28" s="10" t="s">
        <v>29</v>
      </c>
      <c r="B28" s="19">
        <v>1</v>
      </c>
      <c r="C28" s="19">
        <v>12</v>
      </c>
      <c r="D28" s="19">
        <f t="shared" si="6"/>
        <v>12</v>
      </c>
      <c r="E28" s="19">
        <v>26</v>
      </c>
      <c r="F28" s="19">
        <f t="shared" si="7"/>
        <v>312</v>
      </c>
      <c r="G28" s="19">
        <f t="shared" si="8"/>
        <v>15.600000000000001</v>
      </c>
      <c r="H28" s="19">
        <f t="shared" si="9"/>
        <v>31.200000000000003</v>
      </c>
      <c r="I28" s="32">
        <f t="shared" si="5"/>
        <v>36081.396000000001</v>
      </c>
    </row>
    <row r="29" spans="1:9" x14ac:dyDescent="0.25">
      <c r="A29" s="9" t="s">
        <v>30</v>
      </c>
      <c r="B29" s="19">
        <v>4</v>
      </c>
      <c r="C29" s="19">
        <v>1</v>
      </c>
      <c r="D29" s="19">
        <f t="shared" si="6"/>
        <v>4</v>
      </c>
      <c r="E29" s="19">
        <v>26</v>
      </c>
      <c r="F29" s="19">
        <f t="shared" si="7"/>
        <v>104</v>
      </c>
      <c r="G29" s="19">
        <f t="shared" si="8"/>
        <v>5.2</v>
      </c>
      <c r="H29" s="19">
        <f t="shared" si="9"/>
        <v>10.4</v>
      </c>
      <c r="I29" s="32">
        <f t="shared" si="5"/>
        <v>12027.132</v>
      </c>
    </row>
    <row r="30" spans="1:9" x14ac:dyDescent="0.25">
      <c r="A30" s="9" t="s">
        <v>31</v>
      </c>
      <c r="B30" s="19">
        <v>4</v>
      </c>
      <c r="C30" s="19">
        <v>1</v>
      </c>
      <c r="D30" s="19">
        <f t="shared" si="6"/>
        <v>4</v>
      </c>
      <c r="E30" s="19">
        <v>0</v>
      </c>
      <c r="F30" s="19">
        <f t="shared" si="7"/>
        <v>0</v>
      </c>
      <c r="G30" s="19">
        <f t="shared" si="8"/>
        <v>0</v>
      </c>
      <c r="H30" s="19">
        <f t="shared" si="9"/>
        <v>0</v>
      </c>
      <c r="I30" s="30">
        <f t="shared" si="5"/>
        <v>0</v>
      </c>
    </row>
    <row r="31" spans="1:9" x14ac:dyDescent="0.25">
      <c r="A31" s="9" t="s">
        <v>32</v>
      </c>
      <c r="B31" s="19">
        <v>0</v>
      </c>
      <c r="C31" s="19">
        <v>0</v>
      </c>
      <c r="D31" s="19">
        <f t="shared" si="6"/>
        <v>0</v>
      </c>
      <c r="E31" s="19">
        <v>0</v>
      </c>
      <c r="F31" s="19">
        <f t="shared" si="7"/>
        <v>0</v>
      </c>
      <c r="G31" s="19">
        <f t="shared" si="8"/>
        <v>0</v>
      </c>
      <c r="H31" s="19">
        <f t="shared" si="9"/>
        <v>0</v>
      </c>
      <c r="I31" s="30">
        <f t="shared" si="5"/>
        <v>0</v>
      </c>
    </row>
    <row r="32" spans="1:9" x14ac:dyDescent="0.25">
      <c r="A32" s="5" t="s">
        <v>33</v>
      </c>
      <c r="B32" s="11"/>
      <c r="C32" s="5"/>
      <c r="D32" s="7"/>
      <c r="E32" s="3"/>
      <c r="F32" s="47">
        <f>SUM(F21:H31)</f>
        <v>1614.6000000000001</v>
      </c>
      <c r="G32" s="47"/>
      <c r="H32" s="47"/>
      <c r="I32" s="34">
        <f>SUM(I21:I31)</f>
        <v>162366.28200000004</v>
      </c>
    </row>
    <row r="33" spans="1:12" ht="15.75" x14ac:dyDescent="0.25">
      <c r="A33" s="6" t="s">
        <v>88</v>
      </c>
      <c r="B33" s="6"/>
      <c r="C33" s="6"/>
      <c r="D33" s="8"/>
      <c r="E33" s="3"/>
      <c r="F33" s="48">
        <f>ROUND(F32+F20,-1)</f>
        <v>2210</v>
      </c>
      <c r="G33" s="48"/>
      <c r="H33" s="48"/>
      <c r="I33" s="33">
        <f>ROUND(I32+I20,-3)</f>
        <v>223000</v>
      </c>
    </row>
    <row r="34" spans="1:12" ht="15" customHeight="1" x14ac:dyDescent="0.25">
      <c r="A34" s="45" t="s">
        <v>89</v>
      </c>
      <c r="B34" s="35"/>
      <c r="C34" s="35"/>
      <c r="D34" s="35"/>
      <c r="E34" s="35"/>
      <c r="F34" s="35"/>
      <c r="G34" s="35"/>
      <c r="H34" s="35"/>
      <c r="I34" s="36">
        <f>15*26</f>
        <v>390</v>
      </c>
      <c r="K34" s="44">
        <f>F33/52</f>
        <v>42.5</v>
      </c>
      <c r="L34" s="41" t="s">
        <v>69</v>
      </c>
    </row>
    <row r="35" spans="1:12" ht="15" customHeight="1" x14ac:dyDescent="0.25">
      <c r="A35" s="45" t="s">
        <v>90</v>
      </c>
      <c r="B35" s="35"/>
      <c r="C35" s="35"/>
      <c r="D35" s="35"/>
      <c r="E35" s="35"/>
      <c r="F35" s="35"/>
      <c r="G35" s="35"/>
      <c r="H35" s="35"/>
      <c r="I35" s="36">
        <f>ROUND(I34+I33,-3)</f>
        <v>223000</v>
      </c>
    </row>
    <row r="36" spans="1:12" ht="15" customHeight="1" x14ac:dyDescent="0.25">
      <c r="A36" s="12"/>
      <c r="B36" s="12"/>
      <c r="C36" s="12"/>
      <c r="D36" s="12"/>
      <c r="E36" s="12"/>
      <c r="F36" s="12"/>
      <c r="G36" s="12"/>
      <c r="H36" s="12"/>
      <c r="I36" s="12"/>
    </row>
    <row r="37" spans="1:12" ht="15" customHeight="1" x14ac:dyDescent="0.25">
      <c r="A37" s="12"/>
      <c r="B37" s="12"/>
      <c r="C37" s="12"/>
      <c r="D37" s="12"/>
      <c r="E37" s="12"/>
      <c r="F37" s="12"/>
      <c r="G37" s="12"/>
      <c r="H37" s="12"/>
      <c r="I37" s="12"/>
    </row>
    <row r="38" spans="1:12" ht="15" customHeight="1" x14ac:dyDescent="0.25">
      <c r="A38" s="14" t="s">
        <v>34</v>
      </c>
      <c r="B38" s="1"/>
      <c r="C38" s="1"/>
      <c r="D38" s="1"/>
      <c r="E38" s="1"/>
      <c r="F38" s="1"/>
      <c r="G38" s="1"/>
      <c r="H38" s="1"/>
      <c r="I38" s="1"/>
    </row>
    <row r="39" spans="1:12" ht="15.75" x14ac:dyDescent="0.25">
      <c r="A39" s="13" t="s">
        <v>35</v>
      </c>
      <c r="B39" s="13"/>
      <c r="C39" s="13"/>
      <c r="D39" s="13"/>
      <c r="E39" s="13"/>
      <c r="F39" s="13"/>
      <c r="G39" s="13"/>
      <c r="H39" s="13"/>
      <c r="I39" s="13"/>
    </row>
    <row r="40" spans="1:12" ht="15.75" x14ac:dyDescent="0.25">
      <c r="A40" s="13" t="s">
        <v>70</v>
      </c>
      <c r="B40" s="13"/>
      <c r="C40" s="13"/>
      <c r="D40" s="13"/>
      <c r="E40" s="13"/>
      <c r="F40" s="13"/>
      <c r="G40" s="13"/>
      <c r="H40" s="13"/>
      <c r="I40" s="13"/>
    </row>
    <row r="41" spans="1:12" ht="15.75" x14ac:dyDescent="0.25">
      <c r="A41" s="13" t="s">
        <v>36</v>
      </c>
      <c r="B41" s="13"/>
      <c r="C41" s="13"/>
      <c r="D41" s="13"/>
      <c r="E41" s="13"/>
      <c r="F41" s="13"/>
      <c r="G41" s="13"/>
      <c r="H41" s="13"/>
      <c r="I41" s="13"/>
    </row>
    <row r="42" spans="1:12" ht="15.75" x14ac:dyDescent="0.25">
      <c r="A42" s="13" t="s">
        <v>37</v>
      </c>
      <c r="B42" s="13"/>
      <c r="C42" s="13"/>
      <c r="D42" s="13"/>
      <c r="E42" s="13"/>
      <c r="F42" s="13"/>
      <c r="G42" s="13"/>
      <c r="H42" s="13"/>
      <c r="I42" s="13"/>
    </row>
    <row r="43" spans="1:12" ht="15.75" x14ac:dyDescent="0.25">
      <c r="A43" s="13" t="s">
        <v>38</v>
      </c>
      <c r="B43" s="13"/>
      <c r="C43" s="13"/>
      <c r="D43" s="13"/>
      <c r="E43" s="13"/>
      <c r="F43" s="13"/>
      <c r="G43" s="13"/>
      <c r="H43" s="13"/>
      <c r="I43" s="13"/>
    </row>
    <row r="44" spans="1:12" ht="15.75" x14ac:dyDescent="0.25">
      <c r="A44" s="13" t="s">
        <v>39</v>
      </c>
      <c r="B44" s="13"/>
      <c r="C44" s="13"/>
      <c r="D44" s="13"/>
      <c r="E44" s="13"/>
      <c r="F44" s="13"/>
      <c r="G44" s="13"/>
      <c r="H44" s="13"/>
      <c r="I44" s="13"/>
    </row>
    <row r="45" spans="1:12" ht="15.75" x14ac:dyDescent="0.25">
      <c r="A45" s="13" t="s">
        <v>40</v>
      </c>
      <c r="B45" s="13"/>
      <c r="C45" s="13"/>
      <c r="D45" s="13"/>
      <c r="E45" s="13"/>
      <c r="F45" s="13"/>
      <c r="G45" s="13"/>
      <c r="H45" s="13"/>
      <c r="I45" s="13"/>
    </row>
    <row r="46" spans="1:12" ht="15.75" x14ac:dyDescent="0.25">
      <c r="A46" s="13" t="s">
        <v>41</v>
      </c>
      <c r="B46" s="13"/>
      <c r="C46" s="13"/>
      <c r="D46" s="13"/>
      <c r="E46" s="13"/>
      <c r="F46" s="13"/>
      <c r="G46" s="13"/>
      <c r="H46" s="13"/>
      <c r="I46" s="13"/>
    </row>
    <row r="47" spans="1:12" ht="15.75" x14ac:dyDescent="0.25">
      <c r="A47" s="13" t="s">
        <v>42</v>
      </c>
      <c r="B47" s="13"/>
      <c r="C47" s="13"/>
      <c r="D47" s="13"/>
      <c r="E47" s="13"/>
      <c r="F47" s="13"/>
      <c r="G47" s="13"/>
      <c r="H47" s="13"/>
      <c r="I47" s="13"/>
    </row>
    <row r="48" spans="1:12" ht="15.75" x14ac:dyDescent="0.25">
      <c r="A48" s="13" t="s">
        <v>43</v>
      </c>
      <c r="B48" s="13"/>
      <c r="C48" s="13"/>
      <c r="D48" s="13"/>
      <c r="E48" s="13"/>
      <c r="F48" s="13"/>
      <c r="G48" s="13"/>
      <c r="H48" s="13"/>
      <c r="I48" s="13"/>
    </row>
    <row r="49" spans="1:9" ht="15.75" x14ac:dyDescent="0.25">
      <c r="A49" s="43" t="s">
        <v>87</v>
      </c>
      <c r="B49" s="2"/>
      <c r="C49" s="2"/>
      <c r="D49" s="2"/>
      <c r="E49" s="2"/>
      <c r="F49" s="2"/>
      <c r="G49" s="2"/>
      <c r="H49" s="2"/>
      <c r="I49" s="2"/>
    </row>
    <row r="50" spans="1:9" x14ac:dyDescent="0.25">
      <c r="A50" s="2"/>
      <c r="B50" s="2"/>
      <c r="C50" s="2"/>
      <c r="D50" s="2"/>
      <c r="E50" s="2"/>
      <c r="F50" s="2"/>
      <c r="G50" s="2"/>
      <c r="H50" s="2"/>
      <c r="I50" s="2"/>
    </row>
  </sheetData>
  <mergeCells count="3">
    <mergeCell ref="F20:H20"/>
    <mergeCell ref="F32:H32"/>
    <mergeCell ref="F33:H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K5" sqref="K5"/>
    </sheetView>
  </sheetViews>
  <sheetFormatPr defaultRowHeight="15" x14ac:dyDescent="0.25"/>
  <cols>
    <col min="1" max="1" width="54.28515625" customWidth="1"/>
  </cols>
  <sheetData>
    <row r="1" spans="1:11" x14ac:dyDescent="0.25">
      <c r="F1">
        <v>46.67</v>
      </c>
      <c r="G1">
        <v>62.9</v>
      </c>
      <c r="H1">
        <v>25.25</v>
      </c>
      <c r="K1" s="39" t="s">
        <v>71</v>
      </c>
    </row>
    <row r="2" spans="1:11" ht="76.5" x14ac:dyDescent="0.25">
      <c r="A2" s="42" t="s">
        <v>0</v>
      </c>
      <c r="B2" s="29" t="s">
        <v>74</v>
      </c>
      <c r="C2" s="29" t="s">
        <v>75</v>
      </c>
      <c r="D2" s="29" t="s">
        <v>76</v>
      </c>
      <c r="E2" s="29" t="s">
        <v>77</v>
      </c>
      <c r="F2" s="29" t="s">
        <v>78</v>
      </c>
      <c r="G2" s="29" t="s">
        <v>79</v>
      </c>
      <c r="H2" s="29" t="s">
        <v>80</v>
      </c>
      <c r="I2" s="29" t="s">
        <v>81</v>
      </c>
      <c r="K2" s="40" t="s">
        <v>72</v>
      </c>
    </row>
    <row r="3" spans="1:11" x14ac:dyDescent="0.25">
      <c r="A3" s="25" t="s">
        <v>85</v>
      </c>
      <c r="B3" s="25">
        <v>2</v>
      </c>
      <c r="C3" s="25">
        <v>1</v>
      </c>
      <c r="D3" s="25">
        <f>B3*C3</f>
        <v>2</v>
      </c>
      <c r="E3" s="25">
        <v>1</v>
      </c>
      <c r="F3" s="25">
        <f>D3*E3</f>
        <v>2</v>
      </c>
      <c r="G3" s="25">
        <f>F3*0.05</f>
        <v>0.1</v>
      </c>
      <c r="H3" s="25">
        <f>F3*0.1</f>
        <v>0.2</v>
      </c>
      <c r="I3" s="21">
        <f>F3*F$1+G3*G$1+H3*H$1</f>
        <v>104.68</v>
      </c>
      <c r="K3" s="40" t="s">
        <v>86</v>
      </c>
    </row>
    <row r="4" spans="1:11" x14ac:dyDescent="0.25">
      <c r="A4" s="25" t="s">
        <v>44</v>
      </c>
      <c r="B4" s="31"/>
      <c r="C4" s="31"/>
      <c r="D4" s="31"/>
      <c r="E4" s="31"/>
      <c r="F4" s="31"/>
      <c r="G4" s="31"/>
      <c r="H4" s="31"/>
      <c r="I4" s="17"/>
    </row>
    <row r="5" spans="1:11" ht="15.75" x14ac:dyDescent="0.25">
      <c r="A5" s="25" t="s">
        <v>45</v>
      </c>
      <c r="B5" s="25">
        <v>8</v>
      </c>
      <c r="C5" s="25">
        <v>1</v>
      </c>
      <c r="D5" s="25">
        <f>B5*C5</f>
        <v>8</v>
      </c>
      <c r="E5" s="25">
        <v>0</v>
      </c>
      <c r="F5" s="25">
        <f t="shared" ref="F5:F7" si="0">D5*E5</f>
        <v>0</v>
      </c>
      <c r="G5" s="25">
        <f t="shared" ref="G5:G7" si="1">F5*0.05</f>
        <v>0</v>
      </c>
      <c r="H5" s="25">
        <f t="shared" ref="H5:H7" si="2">F5*0.1</f>
        <v>0</v>
      </c>
      <c r="I5" s="23">
        <f t="shared" ref="I5:I7" si="3">F5*F$1+G5*G$1+H5*H$1</f>
        <v>0</v>
      </c>
    </row>
    <row r="6" spans="1:11" x14ac:dyDescent="0.25">
      <c r="A6" s="25" t="s">
        <v>46</v>
      </c>
      <c r="B6" s="25">
        <v>4</v>
      </c>
      <c r="C6" s="25">
        <v>1</v>
      </c>
      <c r="D6" s="25">
        <f>B6*C6</f>
        <v>4</v>
      </c>
      <c r="E6" s="25">
        <v>0</v>
      </c>
      <c r="F6" s="25">
        <f t="shared" si="0"/>
        <v>0</v>
      </c>
      <c r="G6" s="25">
        <f t="shared" si="1"/>
        <v>0</v>
      </c>
      <c r="H6" s="25">
        <f t="shared" si="2"/>
        <v>0</v>
      </c>
      <c r="I6" s="23">
        <f t="shared" si="3"/>
        <v>0</v>
      </c>
    </row>
    <row r="7" spans="1:11" x14ac:dyDescent="0.25">
      <c r="A7" s="25" t="s">
        <v>47</v>
      </c>
      <c r="B7" s="25">
        <v>1</v>
      </c>
      <c r="C7" s="25">
        <v>1</v>
      </c>
      <c r="D7" s="25">
        <f>B7*C7</f>
        <v>1</v>
      </c>
      <c r="E7" s="25">
        <v>0</v>
      </c>
      <c r="F7" s="25">
        <f t="shared" si="0"/>
        <v>0</v>
      </c>
      <c r="G7" s="25">
        <f t="shared" si="1"/>
        <v>0</v>
      </c>
      <c r="H7" s="25">
        <f t="shared" si="2"/>
        <v>0</v>
      </c>
      <c r="I7" s="23">
        <f t="shared" si="3"/>
        <v>0</v>
      </c>
    </row>
    <row r="8" spans="1:11" ht="15.75" x14ac:dyDescent="0.25">
      <c r="A8" s="25" t="s">
        <v>48</v>
      </c>
      <c r="B8" s="25" t="s">
        <v>49</v>
      </c>
      <c r="C8" s="31"/>
      <c r="D8" s="31"/>
      <c r="E8" s="31"/>
      <c r="F8" s="31"/>
      <c r="G8" s="31"/>
      <c r="H8" s="31"/>
      <c r="I8" s="17"/>
    </row>
    <row r="9" spans="1:11" x14ac:dyDescent="0.25">
      <c r="A9" s="25" t="s">
        <v>50</v>
      </c>
      <c r="B9" s="31"/>
      <c r="C9" s="31"/>
      <c r="D9" s="31"/>
      <c r="E9" s="31"/>
      <c r="F9" s="31"/>
      <c r="G9" s="31"/>
      <c r="H9" s="31"/>
      <c r="I9" s="17"/>
    </row>
    <row r="10" spans="1:11" ht="15" customHeight="1" x14ac:dyDescent="0.25">
      <c r="A10" s="25" t="s">
        <v>51</v>
      </c>
      <c r="B10" s="25">
        <v>1</v>
      </c>
      <c r="C10" s="25">
        <v>1</v>
      </c>
      <c r="D10" s="25">
        <f>B10*C10</f>
        <v>1</v>
      </c>
      <c r="E10" s="25">
        <v>0</v>
      </c>
      <c r="F10" s="25">
        <f>D10*E10</f>
        <v>0</v>
      </c>
      <c r="G10" s="25">
        <f>F10*0.05</f>
        <v>0</v>
      </c>
      <c r="H10" s="25">
        <f>F10*0.1</f>
        <v>0</v>
      </c>
      <c r="I10" s="23">
        <f>F10*F$1+G10*G$1+H10*H$1</f>
        <v>0</v>
      </c>
    </row>
    <row r="11" spans="1:11" ht="15.75" x14ac:dyDescent="0.25">
      <c r="A11" s="26" t="s">
        <v>52</v>
      </c>
      <c r="B11" s="31"/>
      <c r="C11" s="31"/>
      <c r="D11" s="31"/>
      <c r="E11" s="31"/>
      <c r="F11" s="31"/>
      <c r="G11" s="31"/>
      <c r="H11" s="31"/>
      <c r="I11" s="17"/>
    </row>
    <row r="12" spans="1:11" x14ac:dyDescent="0.25">
      <c r="A12" s="10" t="s">
        <v>82</v>
      </c>
      <c r="B12" s="25">
        <v>4</v>
      </c>
      <c r="C12" s="25">
        <v>1</v>
      </c>
      <c r="D12" s="25">
        <f t="shared" ref="D12:D18" si="4">B12*C12</f>
        <v>4</v>
      </c>
      <c r="E12" s="25">
        <v>0</v>
      </c>
      <c r="F12" s="25">
        <f t="shared" ref="F12:F18" si="5">D12*E12</f>
        <v>0</v>
      </c>
      <c r="G12" s="25">
        <f t="shared" ref="G12:G18" si="6">F12*0.05</f>
        <v>0</v>
      </c>
      <c r="H12" s="25">
        <f t="shared" ref="H12:H18" si="7">F12*0.1</f>
        <v>0</v>
      </c>
      <c r="I12" s="23">
        <f t="shared" ref="I12:I18" si="8">F12*F$1+G12*G$1+H12*H$1</f>
        <v>0</v>
      </c>
    </row>
    <row r="13" spans="1:11" x14ac:dyDescent="0.25">
      <c r="A13" s="10" t="s">
        <v>83</v>
      </c>
      <c r="B13" s="25">
        <v>2</v>
      </c>
      <c r="C13" s="25">
        <v>1</v>
      </c>
      <c r="D13" s="25">
        <f t="shared" si="4"/>
        <v>2</v>
      </c>
      <c r="E13" s="25">
        <v>0</v>
      </c>
      <c r="F13" s="25">
        <f t="shared" si="5"/>
        <v>0</v>
      </c>
      <c r="G13" s="25">
        <f t="shared" si="6"/>
        <v>0</v>
      </c>
      <c r="H13" s="25">
        <f t="shared" si="7"/>
        <v>0</v>
      </c>
      <c r="I13" s="23">
        <f t="shared" si="8"/>
        <v>0</v>
      </c>
    </row>
    <row r="14" spans="1:11" x14ac:dyDescent="0.25">
      <c r="A14" s="20" t="s">
        <v>53</v>
      </c>
      <c r="B14" s="25">
        <v>2</v>
      </c>
      <c r="C14" s="25">
        <v>1</v>
      </c>
      <c r="D14" s="25">
        <f t="shared" si="4"/>
        <v>2</v>
      </c>
      <c r="E14" s="25">
        <v>0</v>
      </c>
      <c r="F14" s="25">
        <f t="shared" si="5"/>
        <v>0</v>
      </c>
      <c r="G14" s="25">
        <f t="shared" si="6"/>
        <v>0</v>
      </c>
      <c r="H14" s="25">
        <f t="shared" si="7"/>
        <v>0</v>
      </c>
      <c r="I14" s="23">
        <f t="shared" si="8"/>
        <v>0</v>
      </c>
    </row>
    <row r="15" spans="1:11" ht="15.75" x14ac:dyDescent="0.25">
      <c r="A15" s="26" t="s">
        <v>54</v>
      </c>
      <c r="B15" s="25">
        <v>2</v>
      </c>
      <c r="C15" s="25">
        <v>1</v>
      </c>
      <c r="D15" s="25">
        <f t="shared" si="4"/>
        <v>2</v>
      </c>
      <c r="E15" s="25">
        <v>0</v>
      </c>
      <c r="F15" s="25">
        <f t="shared" si="5"/>
        <v>0</v>
      </c>
      <c r="G15" s="25">
        <f t="shared" si="6"/>
        <v>0</v>
      </c>
      <c r="H15" s="25">
        <f t="shared" si="7"/>
        <v>0</v>
      </c>
      <c r="I15" s="23">
        <f t="shared" si="8"/>
        <v>0</v>
      </c>
    </row>
    <row r="16" spans="1:11" ht="15.75" x14ac:dyDescent="0.25">
      <c r="A16" s="26" t="s">
        <v>84</v>
      </c>
      <c r="B16" s="25">
        <v>1</v>
      </c>
      <c r="C16" s="25">
        <v>1</v>
      </c>
      <c r="D16" s="25">
        <f t="shared" si="4"/>
        <v>1</v>
      </c>
      <c r="E16" s="25">
        <v>0</v>
      </c>
      <c r="F16" s="25">
        <f t="shared" si="5"/>
        <v>0</v>
      </c>
      <c r="G16" s="25">
        <f t="shared" si="6"/>
        <v>0</v>
      </c>
      <c r="H16" s="25">
        <f t="shared" si="7"/>
        <v>0</v>
      </c>
      <c r="I16" s="23">
        <f t="shared" si="8"/>
        <v>0</v>
      </c>
    </row>
    <row r="17" spans="1:9" ht="15.75" x14ac:dyDescent="0.25">
      <c r="A17" s="25" t="s">
        <v>55</v>
      </c>
      <c r="B17" s="25">
        <v>4</v>
      </c>
      <c r="C17" s="25">
        <v>1</v>
      </c>
      <c r="D17" s="25">
        <f t="shared" si="4"/>
        <v>4</v>
      </c>
      <c r="E17" s="25">
        <v>0</v>
      </c>
      <c r="F17" s="25">
        <f t="shared" si="5"/>
        <v>0</v>
      </c>
      <c r="G17" s="25">
        <f t="shared" si="6"/>
        <v>0</v>
      </c>
      <c r="H17" s="25">
        <f t="shared" si="7"/>
        <v>0</v>
      </c>
      <c r="I17" s="23">
        <f t="shared" si="8"/>
        <v>0</v>
      </c>
    </row>
    <row r="18" spans="1:9" ht="15" customHeight="1" x14ac:dyDescent="0.25">
      <c r="A18" s="25" t="s">
        <v>56</v>
      </c>
      <c r="B18" s="25">
        <v>4</v>
      </c>
      <c r="C18" s="25">
        <v>1</v>
      </c>
      <c r="D18" s="25">
        <f t="shared" si="4"/>
        <v>4</v>
      </c>
      <c r="E18" s="25">
        <f>(26*2)*0.25</f>
        <v>13</v>
      </c>
      <c r="F18" s="25">
        <f t="shared" si="5"/>
        <v>52</v>
      </c>
      <c r="G18" s="25">
        <f t="shared" si="6"/>
        <v>2.6</v>
      </c>
      <c r="H18" s="25">
        <f t="shared" si="7"/>
        <v>5.2</v>
      </c>
      <c r="I18" s="21">
        <f t="shared" si="8"/>
        <v>2721.6800000000003</v>
      </c>
    </row>
    <row r="19" spans="1:9" ht="15.75" x14ac:dyDescent="0.25">
      <c r="A19" s="6" t="s">
        <v>92</v>
      </c>
      <c r="B19" s="3"/>
      <c r="C19" s="3"/>
      <c r="D19" s="3"/>
      <c r="E19" s="24"/>
      <c r="F19" s="49">
        <f>SUM(F3:H18)</f>
        <v>62.1</v>
      </c>
      <c r="G19" s="50"/>
      <c r="H19" s="51"/>
      <c r="I19" s="22">
        <f>ROUND(SUM(I3:I18),-1)</f>
        <v>2830</v>
      </c>
    </row>
    <row r="22" spans="1:9" x14ac:dyDescent="0.25">
      <c r="A22" s="15" t="s">
        <v>34</v>
      </c>
    </row>
    <row r="23" spans="1:9" ht="15.75" x14ac:dyDescent="0.25">
      <c r="A23" s="13" t="s">
        <v>57</v>
      </c>
    </row>
    <row r="24" spans="1:9" ht="15.75" x14ac:dyDescent="0.25">
      <c r="A24" s="13" t="s">
        <v>93</v>
      </c>
    </row>
    <row r="25" spans="1:9" ht="15.75" x14ac:dyDescent="0.25">
      <c r="A25" s="1" t="s">
        <v>94</v>
      </c>
    </row>
    <row r="26" spans="1:9" ht="15.75" x14ac:dyDescent="0.25">
      <c r="A26" s="13" t="s">
        <v>58</v>
      </c>
    </row>
    <row r="27" spans="1:9" ht="15.75" x14ac:dyDescent="0.25">
      <c r="A27" s="13" t="s">
        <v>59</v>
      </c>
    </row>
    <row r="28" spans="1:9" ht="15.75" x14ac:dyDescent="0.25">
      <c r="A28" s="13" t="s">
        <v>60</v>
      </c>
    </row>
    <row r="29" spans="1:9" ht="15.75" x14ac:dyDescent="0.25">
      <c r="A29" s="13" t="s">
        <v>61</v>
      </c>
    </row>
    <row r="30" spans="1:9" ht="15.75" x14ac:dyDescent="0.25">
      <c r="A30" s="13" t="s">
        <v>62</v>
      </c>
    </row>
    <row r="31" spans="1:9" ht="15.75" x14ac:dyDescent="0.25">
      <c r="A31" s="13" t="s">
        <v>63</v>
      </c>
    </row>
    <row r="32" spans="1:9" ht="15.75" x14ac:dyDescent="0.25">
      <c r="A32" s="16" t="s">
        <v>64</v>
      </c>
    </row>
    <row r="33" spans="1:1" ht="15.75" x14ac:dyDescent="0.25">
      <c r="A33" s="16" t="s">
        <v>65</v>
      </c>
    </row>
    <row r="34" spans="1:1" ht="15.75" x14ac:dyDescent="0.25">
      <c r="A34" s="43" t="s">
        <v>91</v>
      </c>
    </row>
  </sheetData>
  <mergeCells count="1">
    <mergeCell ref="F19:H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wwrigley</cp:lastModifiedBy>
  <dcterms:created xsi:type="dcterms:W3CDTF">2016-01-11T16:15:49Z</dcterms:created>
  <dcterms:modified xsi:type="dcterms:W3CDTF">2016-04-21T15:06:59Z</dcterms:modified>
</cp:coreProperties>
</file>