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0460" windowHeight="7035"/>
  </bookViews>
  <sheets>
    <sheet name="Table 1" sheetId="1"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6" i="1" l="1"/>
  <c r="F10" i="2" l="1"/>
  <c r="F6" i="2"/>
  <c r="G6" i="2"/>
  <c r="H6" i="2"/>
  <c r="I6" i="2"/>
  <c r="F8" i="2"/>
  <c r="G8" i="2"/>
  <c r="H8" i="2"/>
  <c r="I8" i="2"/>
  <c r="I4" i="2"/>
  <c r="H4" i="2"/>
  <c r="G4" i="2"/>
  <c r="F4" i="2"/>
  <c r="D6" i="2"/>
  <c r="D8" i="2"/>
  <c r="D4" i="2"/>
  <c r="F10" i="1"/>
  <c r="G10" i="1" s="1"/>
  <c r="F8" i="1"/>
  <c r="D10" i="1"/>
  <c r="D11" i="1"/>
  <c r="F11" i="1" s="1"/>
  <c r="G11" i="1" s="1"/>
  <c r="D20" i="1"/>
  <c r="F20" i="1" s="1"/>
  <c r="D21" i="1"/>
  <c r="F21" i="1" s="1"/>
  <c r="D22" i="1"/>
  <c r="F22" i="1" s="1"/>
  <c r="D8" i="1"/>
  <c r="I10" i="2" l="1"/>
  <c r="H21" i="1"/>
  <c r="G21" i="1"/>
  <c r="I21" i="1" s="1"/>
  <c r="H22" i="1"/>
  <c r="G22" i="1"/>
  <c r="I22" i="1" s="1"/>
  <c r="H8" i="1"/>
  <c r="G8" i="1"/>
  <c r="I8" i="1" s="1"/>
  <c r="G20" i="1"/>
  <c r="H20" i="1"/>
  <c r="H11" i="1"/>
  <c r="I11" i="1" s="1"/>
  <c r="H10" i="1"/>
  <c r="F15" i="1" l="1"/>
  <c r="F25" i="1" s="1"/>
  <c r="I20" i="1"/>
  <c r="I24" i="1" s="1"/>
  <c r="F24" i="1"/>
  <c r="I10" i="1"/>
  <c r="I15" i="1" s="1"/>
  <c r="I25" i="1" l="1"/>
  <c r="I27" i="1" s="1"/>
</calcChain>
</file>

<file path=xl/sharedStrings.xml><?xml version="1.0" encoding="utf-8"?>
<sst xmlns="http://schemas.openxmlformats.org/spreadsheetml/2006/main" count="81" uniqueCount="71">
  <si>
    <t>Table 1: Annual Respondent Burden and Cost – NESHAP for Clay Ceramics Manufacturing, Glass Manufacturing, and Secondary Nonferrous Metals Processing (40 CFR Part 63, Subparts RRRRRR, SSSSSS, and TTTTTT) (Renewal)</t>
  </si>
  <si>
    <t>Burden Item</t>
  </si>
  <si>
    <t>1.  Applications</t>
  </si>
  <si>
    <t>N/A</t>
  </si>
  <si>
    <t>2.  Surveys and Studies</t>
  </si>
  <si>
    <t>3.  Acquisition, installation, and utilization of   technology  and systems</t>
  </si>
  <si>
    <t>4.  Reporting Requirements</t>
  </si>
  <si>
    <t>B.  Required activities</t>
  </si>
  <si>
    <r>
      <t xml:space="preserve">Initial notification of applicability </t>
    </r>
    <r>
      <rPr>
        <vertAlign val="superscript"/>
        <sz val="10"/>
        <color theme="1"/>
        <rFont val="Times New Roman"/>
        <family val="1"/>
      </rPr>
      <t>c</t>
    </r>
  </si>
  <si>
    <r>
      <t xml:space="preserve">Notification of compliance status </t>
    </r>
    <r>
      <rPr>
        <vertAlign val="superscript"/>
        <sz val="10"/>
        <color theme="1"/>
        <rFont val="Times New Roman"/>
        <family val="1"/>
      </rPr>
      <t>d</t>
    </r>
  </si>
  <si>
    <t>C.  Create information</t>
  </si>
  <si>
    <t>See 4B</t>
  </si>
  <si>
    <t>D.  Gather existing information</t>
  </si>
  <si>
    <t>E.  Write report</t>
  </si>
  <si>
    <t>Subtotal for Reporting Requirements</t>
  </si>
  <si>
    <t xml:space="preserve">5.  Recordkeeping Requirements </t>
  </si>
  <si>
    <t>B.  Plan activities</t>
  </si>
  <si>
    <t>See 5E</t>
  </si>
  <si>
    <t>C.  Implement activities</t>
  </si>
  <si>
    <r>
      <t xml:space="preserve">D.  Record data </t>
    </r>
    <r>
      <rPr>
        <vertAlign val="superscript"/>
        <sz val="10"/>
        <color theme="1"/>
        <rFont val="Times New Roman"/>
        <family val="1"/>
      </rPr>
      <t>f, i</t>
    </r>
  </si>
  <si>
    <r>
      <t xml:space="preserve">E.  Time to transmit or disclose information </t>
    </r>
    <r>
      <rPr>
        <vertAlign val="superscript"/>
        <sz val="10"/>
        <color theme="1"/>
        <rFont val="Times New Roman"/>
        <family val="1"/>
      </rPr>
      <t>g, i</t>
    </r>
  </si>
  <si>
    <r>
      <t xml:space="preserve">F.  Time to train personnel </t>
    </r>
    <r>
      <rPr>
        <vertAlign val="superscript"/>
        <sz val="10"/>
        <color theme="1"/>
        <rFont val="Times New Roman"/>
        <family val="1"/>
      </rPr>
      <t>h, i</t>
    </r>
  </si>
  <si>
    <r>
      <t xml:space="preserve">G.  Time for audits </t>
    </r>
    <r>
      <rPr>
        <vertAlign val="superscript"/>
        <sz val="10"/>
        <color theme="1"/>
        <rFont val="Times New Roman"/>
        <family val="1"/>
      </rPr>
      <t>i</t>
    </r>
  </si>
  <si>
    <t>Subtotal for Recordkeeping Requirements</t>
  </si>
  <si>
    <t xml:space="preserve">(A) 
Respondent Hours per Occurrence  </t>
  </si>
  <si>
    <t xml:space="preserve">(D)
Number of Respondents per Year                  </t>
  </si>
  <si>
    <t>(B) 
Number of Occurrences per Respondent per Year</t>
  </si>
  <si>
    <r>
      <t xml:space="preserve">(H)
Total Labor Costs per Year  </t>
    </r>
    <r>
      <rPr>
        <b/>
        <vertAlign val="superscript"/>
        <sz val="10"/>
        <color theme="1"/>
        <rFont val="Times New Roman"/>
        <family val="1"/>
      </rPr>
      <t>a</t>
    </r>
  </si>
  <si>
    <t xml:space="preserve">(C) 
Hours per Respondent per Year
(C=AxB)          </t>
  </si>
  <si>
    <t xml:space="preserve">(E)
Technical Hours per Year 
(E=CxD)        </t>
  </si>
  <si>
    <t xml:space="preserve">(F)
Management Hours per Year
(F=Ex0.05)        </t>
  </si>
  <si>
    <t xml:space="preserve">(G)
Clerical Hours per Year
(G=Ex0.1)        </t>
  </si>
  <si>
    <r>
      <t xml:space="preserve">A.  Familiarize with regulatory requirements </t>
    </r>
    <r>
      <rPr>
        <vertAlign val="superscript"/>
        <sz val="10"/>
        <color theme="1"/>
        <rFont val="Times New Roman"/>
        <family val="1"/>
      </rPr>
      <t>b</t>
    </r>
  </si>
  <si>
    <r>
      <t xml:space="preserve">A.  Familiarize with regulatory requirements </t>
    </r>
    <r>
      <rPr>
        <vertAlign val="superscript"/>
        <sz val="10"/>
        <color theme="1"/>
        <rFont val="Times New Roman"/>
        <family val="1"/>
      </rPr>
      <t>e</t>
    </r>
  </si>
  <si>
    <t>See 4A</t>
  </si>
  <si>
    <t>Assumptions:</t>
  </si>
  <si>
    <r>
      <t>f</t>
    </r>
    <r>
      <rPr>
        <sz val="10"/>
        <color theme="1"/>
        <rFont val="Times New Roman"/>
        <family val="1"/>
      </rPr>
      <t xml:space="preserve">  We estimate 21 glass manufacturing facilities with 27 affected furnaces. It is assumed that 13 of the 27 affected furnaces can meet the emission limit without installation of a control device.  It is assumed that each of the remaining 14 affected furnaces have automatic monitoring and recording systems.</t>
    </r>
  </si>
  <si>
    <r>
      <t>g</t>
    </r>
    <r>
      <rPr>
        <sz val="10"/>
        <color theme="1"/>
        <rFont val="Times New Roman"/>
        <family val="1"/>
      </rPr>
      <t xml:space="preserve">  Since Initial Notification and Notifications of Compliance Status are not expected for existing facilities after full implementation, transmittal of these items is not expected.</t>
    </r>
  </si>
  <si>
    <r>
      <t>h</t>
    </r>
    <r>
      <rPr>
        <sz val="10"/>
        <color theme="1"/>
        <rFont val="Times New Roman"/>
        <family val="1"/>
      </rPr>
      <t xml:space="preserve">  After full implementation, training is not expected to occur at existing facilities.</t>
    </r>
  </si>
  <si>
    <r>
      <rPr>
        <vertAlign val="superscript"/>
        <sz val="10"/>
        <color theme="1"/>
        <rFont val="Times New Roman"/>
        <family val="1"/>
      </rPr>
      <t xml:space="preserve">i </t>
    </r>
    <r>
      <rPr>
        <sz val="10"/>
        <color theme="1"/>
        <rFont val="Times New Roman"/>
        <family val="1"/>
      </rPr>
      <t xml:space="preserve"> Because the data are already collected by respondents as required by the existing permit requirements, no costs or burden are associated with these information collection activities for clay ceramics manufacturing and secondary nonferrous metals processing.</t>
    </r>
  </si>
  <si>
    <r>
      <t>b</t>
    </r>
    <r>
      <rPr>
        <sz val="10"/>
        <color theme="1"/>
        <rFont val="Times New Roman"/>
        <family val="1"/>
      </rPr>
      <t xml:space="preserve">  There are an estimated 21 existing glass manufacturing facilities, 51 existing clay manufacturing facilities, and 10 existing secondary nonferrous metals processing facilities that use HAP metals.  We asssume all existing respondent will have to re-famliarize with regulatory requirements each year. No new facilities are expected in any of the industries. </t>
    </r>
  </si>
  <si>
    <r>
      <t xml:space="preserve">TOTAL LABOR BURDEN AND COST (rounded) </t>
    </r>
    <r>
      <rPr>
        <b/>
        <vertAlign val="superscript"/>
        <sz val="10"/>
        <color theme="1"/>
        <rFont val="Times New Roman"/>
        <family val="1"/>
      </rPr>
      <t>j</t>
    </r>
  </si>
  <si>
    <r>
      <t xml:space="preserve">TOTAL CAPITAL AND O&amp;M COST (rounded) </t>
    </r>
    <r>
      <rPr>
        <b/>
        <vertAlign val="superscript"/>
        <sz val="10"/>
        <color theme="1"/>
        <rFont val="Times New Roman"/>
        <family val="1"/>
      </rPr>
      <t>j</t>
    </r>
  </si>
  <si>
    <r>
      <t xml:space="preserve">GRAND TOTAL (rounded) </t>
    </r>
    <r>
      <rPr>
        <b/>
        <vertAlign val="superscript"/>
        <sz val="10"/>
        <color theme="1"/>
        <rFont val="Times New Roman"/>
        <family val="1"/>
      </rPr>
      <t>j</t>
    </r>
  </si>
  <si>
    <t>Table 2: Average Annual EPA Burden and Cost – NESHAP for Clay Ceramics Manufacturing, Glass Manufacturing, and Secondary Nonferrous Metals Processing (40 CFR Part 63, Subparts RRRRRR, SSSSSS, and TTTTTT) (Renewal)</t>
  </si>
  <si>
    <r>
      <t xml:space="preserve">Attend performance test </t>
    </r>
    <r>
      <rPr>
        <vertAlign val="superscript"/>
        <sz val="10"/>
        <color theme="1"/>
        <rFont val="Times New Roman"/>
        <family val="1"/>
      </rPr>
      <t>b</t>
    </r>
  </si>
  <si>
    <t>Report review:</t>
  </si>
  <si>
    <r>
      <t xml:space="preserve">Notification of performance test </t>
    </r>
    <r>
      <rPr>
        <vertAlign val="superscript"/>
        <sz val="10"/>
        <color theme="1"/>
        <rFont val="Times New Roman"/>
        <family val="1"/>
      </rPr>
      <t>d</t>
    </r>
  </si>
  <si>
    <r>
      <t xml:space="preserve">Notification of compliance status </t>
    </r>
    <r>
      <rPr>
        <vertAlign val="superscript"/>
        <sz val="10"/>
        <color theme="1"/>
        <rFont val="Times New Roman"/>
        <family val="1"/>
      </rPr>
      <t>e</t>
    </r>
  </si>
  <si>
    <r>
      <t xml:space="preserve">Travel expenses for tests attended </t>
    </r>
    <r>
      <rPr>
        <vertAlign val="superscript"/>
        <sz val="9"/>
        <color rgb="FF000000"/>
        <rFont val="Times New Roman"/>
        <family val="1"/>
      </rPr>
      <t>f</t>
    </r>
  </si>
  <si>
    <t xml:space="preserve">(A)
EPA Hours per Occurrence  </t>
  </si>
  <si>
    <t>(B)
Number of Occurrences per Plant per Year</t>
  </si>
  <si>
    <t xml:space="preserve">(C)
EPA Hours per Year
(C=AxB)          </t>
  </si>
  <si>
    <r>
      <t>(D)
Plants per Year</t>
    </r>
    <r>
      <rPr>
        <b/>
        <vertAlign val="superscript"/>
        <sz val="10"/>
        <color theme="1"/>
        <rFont val="Times New Roman"/>
        <family val="1"/>
      </rPr>
      <t xml:space="preserve">    </t>
    </r>
    <r>
      <rPr>
        <b/>
        <sz val="10"/>
        <color theme="1"/>
        <rFont val="Times New Roman"/>
        <family val="1"/>
      </rPr>
      <t xml:space="preserve">             </t>
    </r>
  </si>
  <si>
    <t xml:space="preserve">(E)
Technical Hours per Year
(E=CxD)        </t>
  </si>
  <si>
    <t xml:space="preserve">(G)
Clerical Hours per Year 
(G=Ex0.1)        </t>
  </si>
  <si>
    <r>
      <t xml:space="preserve"> (H)
Costs per Year </t>
    </r>
    <r>
      <rPr>
        <b/>
        <vertAlign val="superscript"/>
        <sz val="10"/>
        <color theme="1"/>
        <rFont val="Times New Roman"/>
        <family val="1"/>
      </rPr>
      <t>a</t>
    </r>
    <r>
      <rPr>
        <b/>
        <sz val="10"/>
        <color theme="1"/>
        <rFont val="Times New Roman"/>
        <family val="1"/>
      </rPr>
      <t xml:space="preserve">                              </t>
    </r>
  </si>
  <si>
    <r>
      <t>b</t>
    </r>
    <r>
      <rPr>
        <sz val="10"/>
        <color theme="1"/>
        <rFont val="Times New Roman"/>
        <family val="1"/>
      </rPr>
      <t xml:space="preserve">  Assumes Agency personnel will attend the performance test for one affected source per year.  This only applies for glass manufacturing area sources.</t>
    </r>
  </si>
  <si>
    <r>
      <t>c</t>
    </r>
    <r>
      <rPr>
        <sz val="10"/>
        <color theme="1"/>
        <rFont val="Times New Roman"/>
        <family val="1"/>
      </rPr>
      <t xml:space="preserve">  After full implementation, existing facilities are not required to submit Initial Notifications..</t>
    </r>
  </si>
  <si>
    <r>
      <t>d</t>
    </r>
    <r>
      <rPr>
        <sz val="10"/>
        <color theme="1"/>
        <rFont val="Times New Roman"/>
        <family val="1"/>
      </rPr>
      <t xml:space="preserve">  Not required</t>
    </r>
  </si>
  <si>
    <r>
      <t>e</t>
    </r>
    <r>
      <rPr>
        <sz val="10"/>
        <color theme="1"/>
        <rFont val="Times New Roman"/>
        <family val="1"/>
      </rPr>
      <t xml:space="preserve">  After full implementation, existing facilities are not required to submit Notifications of Compliance Status. </t>
    </r>
  </si>
  <si>
    <r>
      <t>f</t>
    </r>
    <r>
      <rPr>
        <sz val="10"/>
        <color theme="1"/>
        <rFont val="Times New Roman"/>
        <family val="1"/>
      </rPr>
      <t xml:space="preserve">  Assumes Agency personnel (1 person) will spend 2 days per plant, at $50 per diem per day, and $400 transportation expense per round trip to attend performance tests.</t>
    </r>
  </si>
  <si>
    <r>
      <t xml:space="preserve">g  </t>
    </r>
    <r>
      <rPr>
        <sz val="10"/>
        <color theme="1"/>
        <rFont val="Times New Roman"/>
        <family val="1"/>
      </rPr>
      <t xml:space="preserve">Totals have been rounded to 3 significant figures. Figures may not add exactly due to rounding. </t>
    </r>
  </si>
  <si>
    <r>
      <t xml:space="preserve">j  </t>
    </r>
    <r>
      <rPr>
        <sz val="10"/>
        <color theme="1"/>
        <rFont val="Times New Roman"/>
        <family val="1"/>
      </rPr>
      <t>Totals have been rounded to 3 significant figures. Figures may not add exactly due to rounding.</t>
    </r>
  </si>
  <si>
    <r>
      <t xml:space="preserve">TOTAL ANNUAL BURDEN (rounded) </t>
    </r>
    <r>
      <rPr>
        <b/>
        <vertAlign val="superscript"/>
        <sz val="10"/>
        <color theme="1"/>
        <rFont val="Times New Roman"/>
        <family val="1"/>
      </rPr>
      <t>g</t>
    </r>
  </si>
  <si>
    <r>
      <t>c</t>
    </r>
    <r>
      <rPr>
        <sz val="10"/>
        <color theme="1"/>
        <rFont val="Times New Roman"/>
        <family val="1"/>
      </rPr>
      <t xml:space="preserve">  After full implementation, existing facilities are no longer required to submit an Initial Notification.</t>
    </r>
  </si>
  <si>
    <r>
      <t>d</t>
    </r>
    <r>
      <rPr>
        <sz val="10"/>
        <color theme="1"/>
        <rFont val="Times New Roman"/>
        <family val="1"/>
      </rPr>
      <t xml:space="preserve">  After full implementation, existing facilities are no longer required to submit Notifications of Compliance Status.</t>
    </r>
  </si>
  <si>
    <r>
      <t>e</t>
    </r>
    <r>
      <rPr>
        <sz val="10"/>
        <color theme="1"/>
        <rFont val="Times New Roman"/>
        <family val="1"/>
      </rPr>
      <t xml:space="preserve">  After full implementation, existing facilities are no longer required to keep records of the notifications.</t>
    </r>
  </si>
  <si>
    <r>
      <t>a</t>
    </r>
    <r>
      <rPr>
        <sz val="10"/>
        <color theme="1"/>
        <rFont val="Times New Roman"/>
        <family val="1"/>
      </rPr>
      <t xml:space="preserve">  This ICR uses the following labor rates: $138.43 for managerial labor, $106.45 for technical labor, and $52.77 for clerical labor.  These rates are from the United States Department of Labor, Bureau of Labor Statistics, September 2015, “Table 2. Civilian Workers, by Occupational and Industry group.”  The rates are from column 1, “Total Compensation.”  The rates have been increased by 110 percent to account for the benefit packages available to those employed by private industry.</t>
    </r>
  </si>
  <si>
    <r>
      <t>a</t>
    </r>
    <r>
      <rPr>
        <sz val="10"/>
        <color theme="1"/>
        <rFont val="Times New Roman"/>
        <family val="1"/>
      </rPr>
      <t xml:space="preserve">  This ICR uses the following average hourly labor rates: $64.16 for managerial (GS-13, Step 5, $40.10×1.6), $47.62 (GS-12, Step 1, $29.76×1.6) for technical and $25.76 (GS-6, Step 3, $16.10×1.6) for clerical.  These rates are from the Office of Personnel Management (OPM), 2016 General Schedule, which excludes locality rates of pay.  The rates have been increased by 60 percent to account for the benefit packages available to government employees.</t>
    </r>
  </si>
  <si>
    <t>hr/response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</si>
</sst>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4" formatCode="0.0"/>
  </numFmts>
  <fonts count="9" x14ac:knownFonts="1">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sz val="9"/>
      <color rgb="FF000000"/>
      <name val="Times New Roman"/>
      <family val="1"/>
    </font>
    <font>
      <vertAlign val="superscript"/>
      <sz val="9"/>
      <color rgb="FF000000"/>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6">
    <xf numFmtId="0" fontId="0" fillId="0" borderId="0" xfId="0"/>
    <xf numFmtId="0" fontId="1" fillId="0" borderId="0" xfId="0" applyFont="1"/>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indent="1"/>
    </xf>
    <xf numFmtId="6"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0" fontId="2" fillId="0" borderId="1" xfId="0" applyFont="1" applyBorder="1" applyAlignment="1">
      <alignment horizontal="left" vertical="center" wrapText="1" indent="3"/>
    </xf>
    <xf numFmtId="0" fontId="3" fillId="0" borderId="1" xfId="0" applyFont="1" applyBorder="1" applyAlignment="1">
      <alignment vertical="center" wrapText="1"/>
    </xf>
    <xf numFmtId="6" fontId="3" fillId="0" borderId="1" xfId="0" applyNumberFormat="1" applyFont="1" applyBorder="1" applyAlignment="1">
      <alignment horizontal="right" vertical="center" wrapText="1"/>
    </xf>
    <xf numFmtId="3" fontId="2" fillId="0" borderId="1" xfId="0" applyNumberFormat="1" applyFont="1" applyBorder="1" applyAlignment="1">
      <alignment horizontal="center" vertical="center" wrapText="1"/>
    </xf>
    <xf numFmtId="8" fontId="2" fillId="0" borderId="1" xfId="0" applyNumberFormat="1" applyFont="1" applyBorder="1" applyAlignment="1">
      <alignment horizontal="right" vertical="center" wrapText="1"/>
    </xf>
    <xf numFmtId="0" fontId="6" fillId="0" borderId="1" xfId="0" applyFont="1" applyBorder="1" applyAlignment="1">
      <alignment horizontal="center" vertical="center" wrapText="1"/>
    </xf>
    <xf numFmtId="0" fontId="3" fillId="0" borderId="2"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3" fillId="0" borderId="0" xfId="0" applyFont="1" applyAlignment="1">
      <alignment vertical="center"/>
    </xf>
    <xf numFmtId="0" fontId="5" fillId="0" borderId="0" xfId="0" applyFont="1" applyAlignment="1">
      <alignment vertical="center"/>
    </xf>
    <xf numFmtId="0" fontId="2" fillId="0" borderId="0" xfId="0" applyFont="1" applyAlignment="1">
      <alignment vertical="center"/>
    </xf>
    <xf numFmtId="3" fontId="3" fillId="0" borderId="1" xfId="0" applyNumberFormat="1" applyFont="1" applyBorder="1" applyAlignment="1">
      <alignment horizontal="center" vertical="center" wrapText="1"/>
    </xf>
    <xf numFmtId="0" fontId="7" fillId="0" borderId="1" xfId="0" applyFont="1" applyBorder="1" applyAlignment="1">
      <alignment vertical="center" wrapText="1"/>
    </xf>
    <xf numFmtId="2" fontId="2" fillId="0" borderId="1" xfId="0" applyNumberFormat="1" applyFont="1" applyBorder="1" applyAlignment="1">
      <alignment horizontal="center" vertical="center" wrapText="1"/>
    </xf>
    <xf numFmtId="1" fontId="0" fillId="0" borderId="0" xfId="0" applyNumberFormat="1"/>
    <xf numFmtId="1"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topLeftCell="A19" workbookViewId="0">
      <selection activeCell="K26" sqref="K26"/>
    </sheetView>
  </sheetViews>
  <sheetFormatPr defaultRowHeight="15" x14ac:dyDescent="0.25"/>
  <cols>
    <col min="1" max="1" width="40.5703125" customWidth="1"/>
    <col min="2" max="2" width="10.28515625" customWidth="1"/>
    <col min="3" max="3" width="11.140625" customWidth="1"/>
    <col min="4" max="4" width="9.7109375" customWidth="1"/>
    <col min="5" max="5" width="10.7109375" customWidth="1"/>
    <col min="7" max="7" width="10.85546875" customWidth="1"/>
    <col min="9" max="9" width="10" bestFit="1" customWidth="1"/>
  </cols>
  <sheetData>
    <row r="1" spans="1:9" x14ac:dyDescent="0.25">
      <c r="A1" s="1" t="s">
        <v>0</v>
      </c>
    </row>
    <row r="2" spans="1:9" x14ac:dyDescent="0.25">
      <c r="F2">
        <v>106.45</v>
      </c>
      <c r="G2">
        <v>138.43</v>
      </c>
      <c r="H2">
        <v>52.77</v>
      </c>
    </row>
    <row r="3" spans="1:9" ht="76.5" x14ac:dyDescent="0.25">
      <c r="A3" s="14" t="s">
        <v>1</v>
      </c>
      <c r="B3" s="14" t="s">
        <v>24</v>
      </c>
      <c r="C3" s="2" t="s">
        <v>26</v>
      </c>
      <c r="D3" s="14" t="s">
        <v>28</v>
      </c>
      <c r="E3" s="14" t="s">
        <v>25</v>
      </c>
      <c r="F3" s="14" t="s">
        <v>29</v>
      </c>
      <c r="G3" s="14" t="s">
        <v>30</v>
      </c>
      <c r="H3" s="14" t="s">
        <v>31</v>
      </c>
      <c r="I3" s="2" t="s">
        <v>27</v>
      </c>
    </row>
    <row r="4" spans="1:9" x14ac:dyDescent="0.25">
      <c r="A4" s="3" t="s">
        <v>2</v>
      </c>
      <c r="B4" s="4" t="s">
        <v>3</v>
      </c>
      <c r="C4" s="4"/>
      <c r="D4" s="4"/>
      <c r="E4" s="4"/>
      <c r="F4" s="4"/>
      <c r="G4" s="4"/>
      <c r="H4" s="4"/>
      <c r="I4" s="4"/>
    </row>
    <row r="5" spans="1:9" x14ac:dyDescent="0.25">
      <c r="A5" s="3" t="s">
        <v>4</v>
      </c>
      <c r="B5" s="4" t="s">
        <v>3</v>
      </c>
      <c r="C5" s="4"/>
      <c r="D5" s="4"/>
      <c r="E5" s="4"/>
      <c r="F5" s="4"/>
      <c r="G5" s="4"/>
      <c r="H5" s="4"/>
      <c r="I5" s="4"/>
    </row>
    <row r="6" spans="1:9" ht="25.5" x14ac:dyDescent="0.25">
      <c r="A6" s="3" t="s">
        <v>5</v>
      </c>
      <c r="B6" s="4" t="s">
        <v>3</v>
      </c>
      <c r="C6" s="4"/>
      <c r="D6" s="4"/>
      <c r="E6" s="4"/>
      <c r="F6" s="4"/>
      <c r="G6" s="4"/>
      <c r="H6" s="4"/>
      <c r="I6" s="4"/>
    </row>
    <row r="7" spans="1:9" x14ac:dyDescent="0.25">
      <c r="A7" s="3" t="s">
        <v>6</v>
      </c>
      <c r="B7" s="4"/>
      <c r="C7" s="4"/>
      <c r="D7" s="4"/>
      <c r="E7" s="4"/>
      <c r="F7" s="4"/>
      <c r="G7" s="4"/>
      <c r="H7" s="4"/>
      <c r="I7" s="4"/>
    </row>
    <row r="8" spans="1:9" ht="15.75" x14ac:dyDescent="0.25">
      <c r="A8" s="5" t="s">
        <v>32</v>
      </c>
      <c r="B8" s="4">
        <v>2</v>
      </c>
      <c r="C8" s="4">
        <v>1</v>
      </c>
      <c r="D8" s="4">
        <f>B8*C8</f>
        <v>2</v>
      </c>
      <c r="E8" s="4">
        <v>21</v>
      </c>
      <c r="F8" s="4">
        <f>D8*E8</f>
        <v>42</v>
      </c>
      <c r="G8" s="4">
        <f>F8*0.05</f>
        <v>2.1</v>
      </c>
      <c r="H8" s="4">
        <f>F8*0.1</f>
        <v>4.2</v>
      </c>
      <c r="I8" s="12">
        <f>$F$2*F8+$G$2*G8+$H$2*H8</f>
        <v>4983.237000000001</v>
      </c>
    </row>
    <row r="9" spans="1:9" x14ac:dyDescent="0.25">
      <c r="A9" s="5" t="s">
        <v>7</v>
      </c>
      <c r="B9" s="4"/>
      <c r="C9" s="4"/>
      <c r="D9" s="4"/>
      <c r="E9" s="4"/>
      <c r="F9" s="4"/>
      <c r="G9" s="4"/>
      <c r="H9" s="4"/>
      <c r="I9" s="6"/>
    </row>
    <row r="10" spans="1:9" ht="15.75" x14ac:dyDescent="0.25">
      <c r="A10" s="8" t="s">
        <v>8</v>
      </c>
      <c r="B10" s="4">
        <v>2</v>
      </c>
      <c r="C10" s="4">
        <v>1</v>
      </c>
      <c r="D10" s="4">
        <f t="shared" ref="D10:D22" si="0">B10*C10</f>
        <v>2</v>
      </c>
      <c r="E10" s="4">
        <v>0</v>
      </c>
      <c r="F10" s="4">
        <f t="shared" ref="F10:F11" si="1">D10*E10</f>
        <v>0</v>
      </c>
      <c r="G10" s="4">
        <f t="shared" ref="G10:G11" si="2">F10*0.05</f>
        <v>0</v>
      </c>
      <c r="H10" s="4">
        <f t="shared" ref="H10:H11" si="3">F10*0.1</f>
        <v>0</v>
      </c>
      <c r="I10" s="6">
        <f t="shared" ref="I10:I11" si="4">$F$2*F10+$G$2*G10+$H$2*H10</f>
        <v>0</v>
      </c>
    </row>
    <row r="11" spans="1:9" ht="15.75" x14ac:dyDescent="0.25">
      <c r="A11" s="8" t="s">
        <v>9</v>
      </c>
      <c r="B11" s="4">
        <v>4</v>
      </c>
      <c r="C11" s="4">
        <v>1</v>
      </c>
      <c r="D11" s="4">
        <f t="shared" si="0"/>
        <v>4</v>
      </c>
      <c r="E11" s="4">
        <v>0</v>
      </c>
      <c r="F11" s="4">
        <f t="shared" si="1"/>
        <v>0</v>
      </c>
      <c r="G11" s="4">
        <f t="shared" si="2"/>
        <v>0</v>
      </c>
      <c r="H11" s="4">
        <f t="shared" si="3"/>
        <v>0</v>
      </c>
      <c r="I11" s="6">
        <f t="shared" si="4"/>
        <v>0</v>
      </c>
    </row>
    <row r="12" spans="1:9" x14ac:dyDescent="0.25">
      <c r="A12" s="5" t="s">
        <v>10</v>
      </c>
      <c r="B12" s="4" t="s">
        <v>11</v>
      </c>
      <c r="C12" s="4"/>
      <c r="D12" s="4"/>
      <c r="E12" s="4"/>
      <c r="F12" s="4"/>
      <c r="G12" s="4"/>
      <c r="H12" s="4"/>
      <c r="I12" s="7"/>
    </row>
    <row r="13" spans="1:9" x14ac:dyDescent="0.25">
      <c r="A13" s="5" t="s">
        <v>12</v>
      </c>
      <c r="B13" s="4" t="s">
        <v>11</v>
      </c>
      <c r="C13" s="4"/>
      <c r="D13" s="4"/>
      <c r="E13" s="4"/>
      <c r="F13" s="4"/>
      <c r="G13" s="4"/>
      <c r="H13" s="4"/>
      <c r="I13" s="7"/>
    </row>
    <row r="14" spans="1:9" x14ac:dyDescent="0.25">
      <c r="A14" s="5" t="s">
        <v>13</v>
      </c>
      <c r="B14" s="4" t="s">
        <v>11</v>
      </c>
      <c r="C14" s="4"/>
      <c r="D14" s="4"/>
      <c r="E14" s="4"/>
      <c r="F14" s="4"/>
      <c r="G14" s="4"/>
      <c r="H14" s="4"/>
      <c r="I14" s="7"/>
    </row>
    <row r="15" spans="1:9" x14ac:dyDescent="0.25">
      <c r="A15" s="9" t="s">
        <v>14</v>
      </c>
      <c r="B15" s="2"/>
      <c r="C15" s="2"/>
      <c r="D15" s="4"/>
      <c r="E15" s="2"/>
      <c r="F15" s="23">
        <f>SUM(F8:H14)</f>
        <v>48.300000000000004</v>
      </c>
      <c r="G15" s="23"/>
      <c r="H15" s="23"/>
      <c r="I15" s="10">
        <f>SUM(I8:I14)</f>
        <v>4983.237000000001</v>
      </c>
    </row>
    <row r="16" spans="1:9" x14ac:dyDescent="0.25">
      <c r="A16" s="3" t="s">
        <v>15</v>
      </c>
      <c r="B16" s="4"/>
      <c r="C16" s="4"/>
      <c r="D16" s="4"/>
      <c r="E16" s="4"/>
      <c r="F16" s="4"/>
      <c r="G16" s="4"/>
      <c r="H16" s="4"/>
      <c r="I16" s="7"/>
    </row>
    <row r="17" spans="1:12" ht="15.75" x14ac:dyDescent="0.25">
      <c r="A17" s="5" t="s">
        <v>33</v>
      </c>
      <c r="B17" s="4" t="s">
        <v>34</v>
      </c>
      <c r="C17" s="4"/>
      <c r="D17" s="4"/>
      <c r="E17" s="4"/>
      <c r="F17" s="4"/>
      <c r="G17" s="4"/>
      <c r="H17" s="4"/>
      <c r="I17" s="6"/>
    </row>
    <row r="18" spans="1:12" x14ac:dyDescent="0.25">
      <c r="A18" s="5" t="s">
        <v>16</v>
      </c>
      <c r="B18" s="4" t="s">
        <v>17</v>
      </c>
      <c r="C18" s="4"/>
      <c r="D18" s="4"/>
      <c r="E18" s="4"/>
      <c r="F18" s="4"/>
      <c r="G18" s="4"/>
      <c r="H18" s="4"/>
      <c r="I18" s="4"/>
    </row>
    <row r="19" spans="1:12" x14ac:dyDescent="0.25">
      <c r="A19" s="5" t="s">
        <v>18</v>
      </c>
      <c r="B19" s="4" t="s">
        <v>17</v>
      </c>
      <c r="C19" s="4"/>
      <c r="D19" s="4"/>
      <c r="E19" s="4"/>
      <c r="F19" s="4"/>
      <c r="G19" s="4"/>
      <c r="H19" s="4"/>
      <c r="I19" s="4"/>
    </row>
    <row r="20" spans="1:12" ht="15.75" x14ac:dyDescent="0.25">
      <c r="A20" s="5" t="s">
        <v>19</v>
      </c>
      <c r="B20" s="4">
        <v>0.1</v>
      </c>
      <c r="C20" s="11">
        <v>1095</v>
      </c>
      <c r="D20" s="4">
        <f t="shared" si="0"/>
        <v>109.5</v>
      </c>
      <c r="E20" s="4">
        <v>14</v>
      </c>
      <c r="F20" s="11">
        <f t="shared" ref="F20" si="5">D20*E20</f>
        <v>1533</v>
      </c>
      <c r="G20" s="4">
        <f t="shared" ref="G20:G22" si="6">F20*0.05</f>
        <v>76.650000000000006</v>
      </c>
      <c r="H20" s="15">
        <f t="shared" ref="H20" si="7">F20*0.1</f>
        <v>153.30000000000001</v>
      </c>
      <c r="I20" s="12">
        <f t="shared" ref="I20" si="8">$F$2*F20+$G$2*G20+$H$2*H20</f>
        <v>181888.15050000002</v>
      </c>
    </row>
    <row r="21" spans="1:12" ht="15.75" x14ac:dyDescent="0.25">
      <c r="A21" s="5" t="s">
        <v>20</v>
      </c>
      <c r="B21" s="4">
        <v>0.25</v>
      </c>
      <c r="C21" s="4">
        <v>3.3</v>
      </c>
      <c r="D21" s="21">
        <f t="shared" si="0"/>
        <v>0.82499999999999996</v>
      </c>
      <c r="E21" s="4">
        <v>0</v>
      </c>
      <c r="F21" s="4">
        <f t="shared" ref="F21:F22" si="9">D21*E21</f>
        <v>0</v>
      </c>
      <c r="G21" s="4">
        <f t="shared" si="6"/>
        <v>0</v>
      </c>
      <c r="H21" s="4">
        <f t="shared" ref="H21:H22" si="10">F21*0.1</f>
        <v>0</v>
      </c>
      <c r="I21" s="6">
        <f t="shared" ref="I21:I22" si="11">$F$2*F21+$G$2*G21+$H$2*H21</f>
        <v>0</v>
      </c>
    </row>
    <row r="22" spans="1:12" ht="15.75" x14ac:dyDescent="0.25">
      <c r="A22" s="5" t="s">
        <v>21</v>
      </c>
      <c r="B22" s="4">
        <v>12</v>
      </c>
      <c r="C22" s="4">
        <v>1</v>
      </c>
      <c r="D22" s="4">
        <f t="shared" si="0"/>
        <v>12</v>
      </c>
      <c r="E22" s="4">
        <v>0</v>
      </c>
      <c r="F22" s="4">
        <f t="shared" si="9"/>
        <v>0</v>
      </c>
      <c r="G22" s="4">
        <f t="shared" si="6"/>
        <v>0</v>
      </c>
      <c r="H22" s="4">
        <f t="shared" si="10"/>
        <v>0</v>
      </c>
      <c r="I22" s="6">
        <f t="shared" si="11"/>
        <v>0</v>
      </c>
    </row>
    <row r="23" spans="1:12" ht="15.75" x14ac:dyDescent="0.25">
      <c r="A23" s="5" t="s">
        <v>22</v>
      </c>
      <c r="B23" s="4" t="s">
        <v>3</v>
      </c>
      <c r="C23" s="4"/>
      <c r="D23" s="4"/>
      <c r="E23" s="4"/>
      <c r="F23" s="4"/>
      <c r="G23" s="4"/>
      <c r="H23" s="4"/>
      <c r="I23" s="7"/>
    </row>
    <row r="24" spans="1:12" x14ac:dyDescent="0.25">
      <c r="A24" s="9" t="s">
        <v>23</v>
      </c>
      <c r="B24" s="13"/>
      <c r="C24" s="13"/>
      <c r="D24" s="13"/>
      <c r="E24" s="13"/>
      <c r="F24" s="24">
        <f>SUM(F16:H23)</f>
        <v>1762.95</v>
      </c>
      <c r="G24" s="24"/>
      <c r="H24" s="24"/>
      <c r="I24" s="10">
        <f>SUM(I16:I23)</f>
        <v>181888.15050000002</v>
      </c>
    </row>
    <row r="25" spans="1:12" ht="15.75" customHeight="1" x14ac:dyDescent="0.25">
      <c r="A25" s="9" t="s">
        <v>41</v>
      </c>
      <c r="B25" s="25"/>
      <c r="C25" s="25"/>
      <c r="D25" s="25"/>
      <c r="E25" s="25"/>
      <c r="F25" s="24">
        <f>ROUND(F15+F24,-1)</f>
        <v>1810</v>
      </c>
      <c r="G25" s="24"/>
      <c r="H25" s="24"/>
      <c r="I25" s="10">
        <f>ROUND(I15+I24,-3)</f>
        <v>187000</v>
      </c>
    </row>
    <row r="26" spans="1:12" ht="15.75" customHeight="1" x14ac:dyDescent="0.25">
      <c r="A26" s="9" t="s">
        <v>42</v>
      </c>
      <c r="B26" s="4"/>
      <c r="C26" s="4"/>
      <c r="D26" s="4"/>
      <c r="E26" s="4"/>
      <c r="F26" s="19"/>
      <c r="G26" s="19"/>
      <c r="H26" s="19"/>
      <c r="I26" s="10">
        <v>9850</v>
      </c>
      <c r="K26" s="22">
        <f>F25/14</f>
        <v>129.28571428571428</v>
      </c>
      <c r="L26" t="s">
        <v>70</v>
      </c>
    </row>
    <row r="27" spans="1:12" ht="15.75" customHeight="1" x14ac:dyDescent="0.25">
      <c r="A27" s="9" t="s">
        <v>43</v>
      </c>
      <c r="B27" s="4"/>
      <c r="C27" s="4"/>
      <c r="D27" s="4"/>
      <c r="E27" s="4"/>
      <c r="F27" s="19"/>
      <c r="G27" s="19"/>
      <c r="H27" s="19"/>
      <c r="I27" s="10">
        <f>ROUND(I25+I26,-3)</f>
        <v>197000</v>
      </c>
    </row>
    <row r="29" spans="1:12" x14ac:dyDescent="0.25">
      <c r="A29" s="16" t="s">
        <v>35</v>
      </c>
    </row>
    <row r="30" spans="1:12" ht="15.75" x14ac:dyDescent="0.25">
      <c r="A30" s="17" t="s">
        <v>68</v>
      </c>
    </row>
    <row r="31" spans="1:12" ht="15.75" x14ac:dyDescent="0.25">
      <c r="A31" s="17" t="s">
        <v>40</v>
      </c>
    </row>
    <row r="32" spans="1:12" ht="15.75" x14ac:dyDescent="0.25">
      <c r="A32" s="17" t="s">
        <v>65</v>
      </c>
    </row>
    <row r="33" spans="1:1" ht="15.75" x14ac:dyDescent="0.25">
      <c r="A33" s="17" t="s">
        <v>66</v>
      </c>
    </row>
    <row r="34" spans="1:1" ht="15.75" x14ac:dyDescent="0.25">
      <c r="A34" s="17" t="s">
        <v>67</v>
      </c>
    </row>
    <row r="35" spans="1:1" ht="15.75" x14ac:dyDescent="0.25">
      <c r="A35" s="17" t="s">
        <v>36</v>
      </c>
    </row>
    <row r="36" spans="1:1" ht="15.75" x14ac:dyDescent="0.25">
      <c r="A36" s="17" t="s">
        <v>37</v>
      </c>
    </row>
    <row r="37" spans="1:1" ht="15.75" x14ac:dyDescent="0.25">
      <c r="A37" s="17" t="s">
        <v>38</v>
      </c>
    </row>
    <row r="38" spans="1:1" ht="15.75" x14ac:dyDescent="0.25">
      <c r="A38" s="18" t="s">
        <v>39</v>
      </c>
    </row>
    <row r="39" spans="1:1" ht="15.75" x14ac:dyDescent="0.25">
      <c r="A39" s="17" t="s">
        <v>63</v>
      </c>
    </row>
  </sheetData>
  <mergeCells count="4">
    <mergeCell ref="F15:H15"/>
    <mergeCell ref="F24:H24"/>
    <mergeCell ref="B25:E25"/>
    <mergeCell ref="F25:H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A14" sqref="A14"/>
    </sheetView>
  </sheetViews>
  <sheetFormatPr defaultRowHeight="15" x14ac:dyDescent="0.25"/>
  <cols>
    <col min="1" max="1" width="33.5703125" customWidth="1"/>
    <col min="2" max="2" width="10.28515625" customWidth="1"/>
  </cols>
  <sheetData>
    <row r="1" spans="1:9" x14ac:dyDescent="0.25">
      <c r="A1" s="1" t="s">
        <v>44</v>
      </c>
    </row>
    <row r="2" spans="1:9" x14ac:dyDescent="0.25">
      <c r="F2">
        <v>47.62</v>
      </c>
      <c r="G2">
        <v>64.16</v>
      </c>
      <c r="H2">
        <v>25.76</v>
      </c>
    </row>
    <row r="3" spans="1:9" ht="76.5" x14ac:dyDescent="0.25">
      <c r="A3" s="2" t="s">
        <v>1</v>
      </c>
      <c r="B3" s="2" t="s">
        <v>50</v>
      </c>
      <c r="C3" s="2" t="s">
        <v>51</v>
      </c>
      <c r="D3" s="2" t="s">
        <v>52</v>
      </c>
      <c r="E3" s="2" t="s">
        <v>53</v>
      </c>
      <c r="F3" s="2" t="s">
        <v>54</v>
      </c>
      <c r="G3" s="2" t="s">
        <v>30</v>
      </c>
      <c r="H3" s="2" t="s">
        <v>55</v>
      </c>
      <c r="I3" s="2" t="s">
        <v>56</v>
      </c>
    </row>
    <row r="4" spans="1:9" ht="15.75" x14ac:dyDescent="0.25">
      <c r="A4" s="3" t="s">
        <v>45</v>
      </c>
      <c r="B4" s="4">
        <v>16</v>
      </c>
      <c r="C4" s="4">
        <v>1</v>
      </c>
      <c r="D4" s="4">
        <f>B4*C4</f>
        <v>16</v>
      </c>
      <c r="E4" s="4">
        <v>1</v>
      </c>
      <c r="F4" s="4">
        <f>+D4*E4</f>
        <v>16</v>
      </c>
      <c r="G4" s="4">
        <f>F4*0.05</f>
        <v>0.8</v>
      </c>
      <c r="H4" s="4">
        <f>+F4*0.1</f>
        <v>1.6</v>
      </c>
      <c r="I4" s="12">
        <f>+$F$2*F4+$G$2*G4+$H$2*H4</f>
        <v>854.46399999999994</v>
      </c>
    </row>
    <row r="5" spans="1:9" x14ac:dyDescent="0.25">
      <c r="A5" s="3" t="s">
        <v>46</v>
      </c>
      <c r="B5" s="4"/>
      <c r="C5" s="4"/>
      <c r="D5" s="4"/>
      <c r="E5" s="4"/>
      <c r="F5" s="4"/>
      <c r="G5" s="4"/>
      <c r="H5" s="4"/>
      <c r="I5" s="12"/>
    </row>
    <row r="6" spans="1:9" ht="15.75" x14ac:dyDescent="0.25">
      <c r="A6" s="5" t="s">
        <v>8</v>
      </c>
      <c r="B6" s="4">
        <v>2</v>
      </c>
      <c r="C6" s="4">
        <v>1</v>
      </c>
      <c r="D6" s="4">
        <f t="shared" ref="D6:D8" si="0">B6*C6</f>
        <v>2</v>
      </c>
      <c r="E6" s="4">
        <v>0</v>
      </c>
      <c r="F6" s="4">
        <f t="shared" ref="F6:F8" si="1">+D6*E6</f>
        <v>0</v>
      </c>
      <c r="G6" s="4">
        <f t="shared" ref="G6:G8" si="2">F6*0.05</f>
        <v>0</v>
      </c>
      <c r="H6" s="4">
        <f t="shared" ref="H6:H8" si="3">+F6*0.1</f>
        <v>0</v>
      </c>
      <c r="I6" s="12">
        <f t="shared" ref="I6:I8" si="4">+$F$2*F6+$G$2*G6+$H$2*H6</f>
        <v>0</v>
      </c>
    </row>
    <row r="7" spans="1:9" ht="15.75" x14ac:dyDescent="0.25">
      <c r="A7" s="5" t="s">
        <v>47</v>
      </c>
      <c r="B7" s="4"/>
      <c r="C7" s="4"/>
      <c r="D7" s="4"/>
      <c r="E7" s="4"/>
      <c r="F7" s="4"/>
      <c r="G7" s="4"/>
      <c r="H7" s="4"/>
      <c r="I7" s="12"/>
    </row>
    <row r="8" spans="1:9" ht="15.75" x14ac:dyDescent="0.25">
      <c r="A8" s="5" t="s">
        <v>48</v>
      </c>
      <c r="B8" s="4">
        <v>4</v>
      </c>
      <c r="C8" s="4">
        <v>1</v>
      </c>
      <c r="D8" s="4">
        <f t="shared" si="0"/>
        <v>4</v>
      </c>
      <c r="E8" s="4">
        <v>0</v>
      </c>
      <c r="F8" s="4">
        <f t="shared" si="1"/>
        <v>0</v>
      </c>
      <c r="G8" s="4">
        <f t="shared" si="2"/>
        <v>0</v>
      </c>
      <c r="H8" s="4">
        <f t="shared" si="3"/>
        <v>0</v>
      </c>
      <c r="I8" s="12">
        <f t="shared" si="4"/>
        <v>0</v>
      </c>
    </row>
    <row r="9" spans="1:9" x14ac:dyDescent="0.25">
      <c r="A9" s="20" t="s">
        <v>49</v>
      </c>
      <c r="B9" s="3"/>
      <c r="C9" s="3"/>
      <c r="D9" s="3"/>
      <c r="E9" s="3"/>
      <c r="F9" s="3"/>
      <c r="G9" s="3"/>
      <c r="H9" s="3"/>
      <c r="I9" s="6">
        <v>500</v>
      </c>
    </row>
    <row r="10" spans="1:9" ht="15.75" x14ac:dyDescent="0.25">
      <c r="A10" s="9" t="s">
        <v>64</v>
      </c>
      <c r="B10" s="3"/>
      <c r="C10" s="3"/>
      <c r="D10" s="3"/>
      <c r="E10" s="3"/>
      <c r="F10" s="23">
        <f>SUM(F4:H8)</f>
        <v>18.400000000000002</v>
      </c>
      <c r="G10" s="23"/>
      <c r="H10" s="23"/>
      <c r="I10" s="10">
        <f>ROUND(+SUM(I4:I9),-1)</f>
        <v>1350</v>
      </c>
    </row>
    <row r="12" spans="1:9" x14ac:dyDescent="0.25">
      <c r="A12" s="16" t="s">
        <v>35</v>
      </c>
    </row>
    <row r="13" spans="1:9" ht="15.75" x14ac:dyDescent="0.25">
      <c r="A13" s="17" t="s">
        <v>69</v>
      </c>
    </row>
    <row r="14" spans="1:9" ht="15.75" x14ac:dyDescent="0.25">
      <c r="A14" s="17" t="s">
        <v>57</v>
      </c>
    </row>
    <row r="15" spans="1:9" ht="15.75" x14ac:dyDescent="0.25">
      <c r="A15" s="17" t="s">
        <v>58</v>
      </c>
    </row>
    <row r="16" spans="1:9" ht="15.75" x14ac:dyDescent="0.25">
      <c r="A16" s="17" t="s">
        <v>59</v>
      </c>
    </row>
    <row r="17" spans="1:1" ht="15.75" x14ac:dyDescent="0.25">
      <c r="A17" s="17" t="s">
        <v>60</v>
      </c>
    </row>
    <row r="18" spans="1:1" ht="15.75" x14ac:dyDescent="0.25">
      <c r="A18" s="17" t="s">
        <v>61</v>
      </c>
    </row>
    <row r="19" spans="1:1" ht="15.75" x14ac:dyDescent="0.25">
      <c r="A19" s="17" t="s">
        <v>62</v>
      </c>
    </row>
  </sheetData>
  <mergeCells count="1">
    <mergeCell ref="F10:H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2016-01-26T16:42:16Z</dcterms:created>
  <dcterms:modified xsi:type="dcterms:W3CDTF">2016-05-05T13:34:50Z</dcterms:modified>
</cp:coreProperties>
</file>