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RPBS - Marketing &amp; Regulatory Programs Business Services\ITD - Information Technology Division\IMC\ICs - PPQ\0303 Oranges...MX 2007\2016\"/>
    </mc:Choice>
  </mc:AlternateContent>
  <bookViews>
    <workbookView xWindow="360" yWindow="90" windowWidth="11340" windowHeight="3750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E14" i="2" l="1"/>
  <c r="H14" i="2"/>
  <c r="I14" i="2" s="1"/>
  <c r="J14" i="2" s="1"/>
  <c r="E15" i="2"/>
  <c r="H15" i="2"/>
  <c r="I15" i="2" s="1"/>
  <c r="E16" i="2"/>
  <c r="H16" i="2"/>
  <c r="E6" i="2"/>
  <c r="H6" i="2"/>
  <c r="E38" i="2"/>
  <c r="E37" i="2"/>
  <c r="H37" i="2" s="1"/>
  <c r="E35" i="2"/>
  <c r="H35" i="2" s="1"/>
  <c r="I35" i="2" s="1"/>
  <c r="E28" i="2"/>
  <c r="H28" i="2" s="1"/>
  <c r="E17" i="2"/>
  <c r="H38" i="2"/>
  <c r="I38" i="2"/>
  <c r="J38" i="2"/>
  <c r="H17" i="2"/>
  <c r="I17" i="2"/>
  <c r="J17" i="2"/>
  <c r="J9" i="2"/>
  <c r="H8" i="2"/>
  <c r="I8" i="2"/>
  <c r="J8" i="2"/>
  <c r="E11" i="2"/>
  <c r="H11" i="2"/>
  <c r="I11" i="2"/>
  <c r="J11" i="2"/>
  <c r="E10" i="2"/>
  <c r="H10" i="2"/>
  <c r="I10" i="2"/>
  <c r="J10" i="2"/>
  <c r="E34" i="2"/>
  <c r="H34" i="2"/>
  <c r="I34" i="2"/>
  <c r="J34" i="2"/>
  <c r="E13" i="2"/>
  <c r="H13" i="2"/>
  <c r="I13" i="2"/>
  <c r="J13" i="2"/>
  <c r="E7" i="2"/>
  <c r="H7" i="2"/>
  <c r="I7" i="2"/>
  <c r="J7" i="2"/>
  <c r="E12" i="2"/>
  <c r="E29" i="2"/>
  <c r="H29" i="2"/>
  <c r="I29" i="2"/>
  <c r="E26" i="2"/>
  <c r="H26" i="2"/>
  <c r="I26" i="2"/>
  <c r="E21" i="2"/>
  <c r="H21" i="2" s="1"/>
  <c r="E24" i="2"/>
  <c r="H24" i="2"/>
  <c r="E22" i="2"/>
  <c r="H22" i="2"/>
  <c r="I22" i="2"/>
  <c r="E23" i="2"/>
  <c r="H23" i="2"/>
  <c r="I23" i="2"/>
  <c r="E25" i="2"/>
  <c r="H25" i="2" s="1"/>
  <c r="E36" i="2"/>
  <c r="H36" i="2"/>
  <c r="E32" i="2"/>
  <c r="H32" i="2"/>
  <c r="I32" i="2"/>
  <c r="E33" i="2"/>
  <c r="H33" i="2"/>
  <c r="I33" i="2"/>
  <c r="E30" i="2"/>
  <c r="H30" i="2" s="1"/>
  <c r="E18" i="2"/>
  <c r="H18" i="2"/>
  <c r="E19" i="2"/>
  <c r="H19" i="2"/>
  <c r="I19" i="2"/>
  <c r="E20" i="2"/>
  <c r="H20" i="2" s="1"/>
  <c r="E27" i="2"/>
  <c r="H27" i="2"/>
  <c r="E31" i="2"/>
  <c r="H31" i="2"/>
  <c r="I31" i="2"/>
  <c r="I25" i="2" l="1"/>
  <c r="J25" i="2" s="1"/>
  <c r="I20" i="2"/>
  <c r="J20" i="2" s="1"/>
  <c r="I21" i="2"/>
  <c r="J21" i="2" s="1"/>
  <c r="I30" i="2"/>
  <c r="J30" i="2" s="1"/>
  <c r="J6" i="2"/>
  <c r="J31" i="2"/>
  <c r="J32" i="2"/>
  <c r="J22" i="2"/>
  <c r="J29" i="2"/>
  <c r="J19" i="2"/>
  <c r="J33" i="2"/>
  <c r="J23" i="2"/>
  <c r="J26" i="2"/>
  <c r="I6" i="2"/>
  <c r="I27" i="2"/>
  <c r="J27" i="2" s="1"/>
  <c r="I36" i="2"/>
  <c r="J36" i="2" s="1"/>
  <c r="I24" i="2"/>
  <c r="J24" i="2" s="1"/>
  <c r="I18" i="2"/>
  <c r="J18" i="2" s="1"/>
  <c r="I16" i="2"/>
  <c r="J16" i="2" s="1"/>
  <c r="E39" i="2"/>
  <c r="J28" i="2"/>
  <c r="I28" i="2"/>
  <c r="I37" i="2"/>
  <c r="J37" i="2"/>
  <c r="J15" i="2"/>
  <c r="J35" i="2"/>
  <c r="H39" i="2"/>
  <c r="I12" i="2"/>
  <c r="I39" i="2" l="1"/>
  <c r="J12" i="2"/>
  <c r="J39" i="2" s="1"/>
</calcChain>
</file>

<file path=xl/sharedStrings.xml><?xml version="1.0" encoding="utf-8"?>
<sst xmlns="http://schemas.openxmlformats.org/spreadsheetml/2006/main" count="39" uniqueCount="36">
  <si>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</si>
  <si>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</si>
  <si>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</si>
  <si>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</si>
  <si>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</si>
  <si>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</si>
  <si>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</si>
  <si>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</si>
  <si>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</si>
  <si>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</si>
  <si>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</si>
  <si>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</si>
  <si>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</si>
  <si>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</si>
  <si>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</si>
  <si>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</si>
  <si>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</si>
  <si>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</si>
  <si>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</si>
  <si>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</si>
  <si>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</si>
  <si>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</si>
  <si>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</si>
  <si>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</si>
  <si>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</si>
  <si>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</si>
  <si>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</si>
  <si>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</si>
  <si>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</si>
  <si>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GS-11</t>
  </si>
  <si>
    <t>Notice of Arrival</t>
  </si>
  <si>
    <t>inspections</t>
  </si>
  <si>
    <t>Transportation and Export Permit</t>
  </si>
  <si>
    <t>Untreated Oranges, tangerines, and Grapefruit from Mexico Transiting the US to Foreign Countries</t>
  </si>
  <si>
    <t>0579-0303</t>
  </si>
  <si>
    <t>Application permit to transit plants/plant products (PPQ 586)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</si>
</sst>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K43" sqref="K43"/>
    </sheetView>
  </sheetViews>
  <sheetFormatPr defaultRowHeight="12.75" x14ac:dyDescent="0.2"/>
  <cols>
    <col min="2" max="2" width="46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  <col min="11" max="11" width="7.42578125" customWidth="1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33</v>
      </c>
      <c r="B2" s="44"/>
      <c r="C2" s="44"/>
      <c r="D2" s="44"/>
      <c r="E2" s="44"/>
      <c r="F2" s="44"/>
      <c r="G2" s="44"/>
      <c r="H2" s="50" t="s">
        <v>34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/>
      <c r="C6" s="5"/>
      <c r="D6" s="29"/>
      <c r="E6" s="5">
        <f t="shared" ref="E6:E17" si="0">+C6*D6</f>
        <v>0</v>
      </c>
      <c r="F6" s="21"/>
      <c r="G6" s="25"/>
      <c r="H6" s="26">
        <f t="shared" ref="H6:H17" si="1">+E6*G6</f>
        <v>0</v>
      </c>
      <c r="I6" s="26">
        <f t="shared" ref="I6:I17" si="2">+H6*0.139</f>
        <v>0</v>
      </c>
      <c r="J6" s="26">
        <f t="shared" ref="J6:J17" si="3">+H6+I6</f>
        <v>0</v>
      </c>
      <c r="K6" s="2"/>
    </row>
    <row r="7" spans="1:11" x14ac:dyDescent="0.2">
      <c r="A7" s="2"/>
      <c r="B7" s="2"/>
      <c r="C7" s="5"/>
      <c r="D7" s="29"/>
      <c r="E7" s="5">
        <f t="shared" si="0"/>
        <v>0</v>
      </c>
      <c r="F7" s="21"/>
      <c r="G7" s="25"/>
      <c r="H7" s="26">
        <f t="shared" si="1"/>
        <v>0</v>
      </c>
      <c r="I7" s="26">
        <f t="shared" si="2"/>
        <v>0</v>
      </c>
      <c r="J7" s="26">
        <f t="shared" si="3"/>
        <v>0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6">
        <f t="shared" si="1"/>
        <v>0</v>
      </c>
      <c r="I8" s="36">
        <f t="shared" si="2"/>
        <v>0</v>
      </c>
      <c r="J8" s="36">
        <f t="shared" si="3"/>
        <v>0</v>
      </c>
      <c r="K8" s="30"/>
    </row>
    <row r="9" spans="1:11" s="31" customFormat="1" x14ac:dyDescent="0.2">
      <c r="A9" s="30"/>
      <c r="B9" s="30"/>
      <c r="C9" s="32"/>
      <c r="D9" s="33"/>
      <c r="E9" s="32">
        <v>0.16</v>
      </c>
      <c r="F9" s="34"/>
      <c r="G9" s="35"/>
      <c r="H9" s="36">
        <v>0</v>
      </c>
      <c r="I9" s="36">
        <v>0</v>
      </c>
      <c r="J9" s="36">
        <f t="shared" si="3"/>
        <v>0</v>
      </c>
      <c r="K9" s="30"/>
    </row>
    <row r="10" spans="1:11" s="31" customFormat="1" x14ac:dyDescent="0.2">
      <c r="A10" s="30"/>
      <c r="B10" s="2"/>
      <c r="C10" s="5"/>
      <c r="D10" s="29"/>
      <c r="E10" s="5">
        <f t="shared" si="0"/>
        <v>0</v>
      </c>
      <c r="F10" s="21"/>
      <c r="G10" s="25"/>
      <c r="H10" s="26">
        <f t="shared" si="1"/>
        <v>0</v>
      </c>
      <c r="I10" s="26">
        <f t="shared" si="2"/>
        <v>0</v>
      </c>
      <c r="J10" s="26">
        <f t="shared" si="3"/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x14ac:dyDescent="0.2">
      <c r="A12" s="2"/>
      <c r="B12" s="30" t="s">
        <v>35</v>
      </c>
      <c r="C12" s="5">
        <v>3</v>
      </c>
      <c r="D12" s="29">
        <v>0.5</v>
      </c>
      <c r="E12" s="5">
        <f t="shared" si="0"/>
        <v>1.5</v>
      </c>
      <c r="F12" s="21" t="s">
        <v>29</v>
      </c>
      <c r="G12" s="25">
        <v>34.08</v>
      </c>
      <c r="H12" s="26">
        <v>32.14</v>
      </c>
      <c r="I12" s="26">
        <f t="shared" si="2"/>
        <v>4.4674600000000009</v>
      </c>
      <c r="J12" s="26">
        <f t="shared" si="3"/>
        <v>36.607460000000003</v>
      </c>
      <c r="K12" s="2"/>
    </row>
    <row r="13" spans="1:11" x14ac:dyDescent="0.2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s="31" customFormat="1" x14ac:dyDescent="0.2">
      <c r="A14" s="30"/>
      <c r="B14" s="30" t="s">
        <v>30</v>
      </c>
      <c r="C14" s="32">
        <v>12</v>
      </c>
      <c r="D14" s="33">
        <v>0.5</v>
      </c>
      <c r="E14" s="32">
        <f t="shared" si="0"/>
        <v>6</v>
      </c>
      <c r="F14" s="34" t="s">
        <v>29</v>
      </c>
      <c r="G14" s="35">
        <v>34.08</v>
      </c>
      <c r="H14" s="36">
        <f t="shared" si="1"/>
        <v>204.48</v>
      </c>
      <c r="I14" s="36">
        <f t="shared" si="2"/>
        <v>28.422720000000002</v>
      </c>
      <c r="J14" s="36">
        <f t="shared" si="3"/>
        <v>232.90271999999999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x14ac:dyDescent="0.2">
      <c r="A16" s="30"/>
      <c r="B16" s="30" t="s">
        <v>31</v>
      </c>
      <c r="C16" s="32">
        <v>12</v>
      </c>
      <c r="D16" s="33">
        <v>1</v>
      </c>
      <c r="E16" s="32">
        <f t="shared" si="0"/>
        <v>12</v>
      </c>
      <c r="F16" s="34" t="s">
        <v>29</v>
      </c>
      <c r="G16" s="35">
        <v>34.08</v>
      </c>
      <c r="H16" s="36">
        <f t="shared" si="1"/>
        <v>408.96</v>
      </c>
      <c r="I16" s="36">
        <f t="shared" si="2"/>
        <v>56.845440000000004</v>
      </c>
      <c r="J16" s="36">
        <f t="shared" si="3"/>
        <v>465.80543999999998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0"/>
        <v>0</v>
      </c>
      <c r="F17" s="34"/>
      <c r="G17" s="35"/>
      <c r="H17" s="36">
        <f t="shared" si="1"/>
        <v>0</v>
      </c>
      <c r="I17" s="36">
        <f t="shared" si="2"/>
        <v>0</v>
      </c>
      <c r="J17" s="36">
        <f t="shared" si="3"/>
        <v>0</v>
      </c>
      <c r="K17" s="30"/>
    </row>
    <row r="18" spans="1:11" s="31" customFormat="1" x14ac:dyDescent="0.2">
      <c r="A18" s="2"/>
      <c r="B18" s="2" t="s">
        <v>32</v>
      </c>
      <c r="C18" s="5">
        <v>12</v>
      </c>
      <c r="D18" s="29">
        <v>0.5</v>
      </c>
      <c r="E18" s="5">
        <f t="shared" ref="E18:E28" si="4">+C18*D18</f>
        <v>6</v>
      </c>
      <c r="F18" s="21" t="s">
        <v>29</v>
      </c>
      <c r="G18" s="25">
        <v>34.08</v>
      </c>
      <c r="H18" s="26">
        <f t="shared" ref="H18:H27" si="5">+E18*G18</f>
        <v>204.48</v>
      </c>
      <c r="I18" s="26">
        <f t="shared" ref="I18:I27" si="6">+H18*0.139</f>
        <v>28.422720000000002</v>
      </c>
      <c r="J18" s="26">
        <f t="shared" ref="J18:J27" si="7">+H18+I18</f>
        <v>232.90271999999999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25.82</v>
      </c>
      <c r="F39" s="27"/>
      <c r="G39" s="25"/>
      <c r="H39" s="26">
        <f>SUM(H6:H38)</f>
        <v>850.06</v>
      </c>
      <c r="I39" s="26">
        <f>SUM(I6:I38)</f>
        <v>118.15834000000001</v>
      </c>
      <c r="J39" s="26">
        <f>SUM(J6:J38)</f>
        <v>968.2183399999999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6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horizontalDpi="4294967294" verticalDpi="4294967294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64E31D74-685E-46CD-AE51-A264634057B8">Mexico Oranges, Tangerines &amp; Grapefruits</Project_x0020_Name>
    <OMB_x0020_control_x0020__x0023_ xmlns="64E31D74-685E-46CD-AE51-A264634057B8">0579-0303</OMB_x0020_control_x0020__x0023_>
    <APHIS_x0020_docket_x0020__x0023_ xmlns="64E31D74-685E-46CD-AE51-A264634057B8" xsi:nil="true"/>
    <Content_x0020_Type xmlns="64E31D74-685E-46CD-AE51-A264634057B8">Renewal</Content_x0020_Type>
    <Document_x0020_type xmlns="64E31D74-685E-46CD-AE51-A264634057B8">APHIS 79</Document_x0020_type>
    <Prject_x0020_Type xmlns="64E31D74-685E-46CD-AE51-A264634057B8">Imports- Q56 and Q37</Prject_x0020_Type>
    <_dlc_DocId xmlns="ed6d8045-9bce-45b8-96e9-ffa15b628daa">A7UXA6N55WET-2455-293</_dlc_DocId>
    <_dlc_DocIdUrl xmlns="ed6d8045-9bce-45b8-96e9-ffa15b628daa">
      <Url>http://sp.we.aphis.gov/PPQ/policy/php/PCC/Paperwork%20Burden/_layouts/DocIdRedir.aspx?ID=A7UXA6N55WET-2455-293</Url>
      <Description>A7UXA6N55WET-2455-293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D143B5F-9AAA-4114-9005-B4752F1BBEF5}">
  <ds:schemaRefs>
    <ds:schemaRef ds:uri="http://purl.org/dc/elements/1.1/"/>
    <ds:schemaRef ds:uri="http://purl.org/dc/terms/"/>
    <ds:schemaRef ds:uri="64E31D74-685E-46CD-AE51-A264634057B8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ed6d8045-9bce-45b8-96e9-ffa15b628da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340CDBD-79CF-4A80-B294-E190252AC4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A6C0A7-5217-4D98-80B7-1D86941CFE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E2FA5C3-C91F-4768-9B85-BB8B4AE4BFE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IRM</dc:creator>
  <cp:lastModifiedBy>Stratchko, Karen A - APHIS</cp:lastModifiedBy>
  <cp:lastPrinted>2016-10-27T17:00:36Z</cp:lastPrinted>
  <dcterms:created xsi:type="dcterms:W3CDTF">2001-05-15T11:23:39Z</dcterms:created>
  <dcterms:modified xsi:type="dcterms:W3CDTF">2016-10-27T17:01:08Z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0x0101003D0CEB8B0CBC164FA190FEADAED5600F</vt:lpwstr>
  </property>
  <property fmtid="{D5CDD505-2E9C-101B-9397-08002B2CF9AE}" pid="3" name="_dlc_DocIdItemGuid">
    <vt:lpwstr>b34fa8d7-fb7b-4f79-b249-a07e0fb71d26</vt:lpwstr>
  </property>
</Properties>
</file>