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2550" yWindow="-45" windowWidth="18105" windowHeight="9105" tabRatio="608"/>
  </bookViews>
  <sheets>
    <sheet name="Instructions" sheetId="42" r:id="rId1"/>
    <sheet name="Summary" sheetId="8" r:id="rId2"/>
    <sheet name="Engine Family #1" sheetId="7" r:id="rId3"/>
    <sheet name="Engine Family #2" sheetId="72" r:id="rId4"/>
    <sheet name="Engine Family #3" sheetId="71" r:id="rId5"/>
    <sheet name="Engine Family #4" sheetId="70" r:id="rId6"/>
    <sheet name="Engine Family #5" sheetId="69" r:id="rId7"/>
    <sheet name="Engine Family #6" sheetId="68" r:id="rId8"/>
    <sheet name="Engine Family #7" sheetId="67" r:id="rId9"/>
    <sheet name="Engine Family #8" sheetId="66" r:id="rId10"/>
    <sheet name="Engine Family #9" sheetId="65" r:id="rId11"/>
    <sheet name="Engine Family #10" sheetId="64" r:id="rId12"/>
    <sheet name="Engine Family #11" sheetId="63" r:id="rId13"/>
    <sheet name="Engine Family #12" sheetId="62" r:id="rId14"/>
    <sheet name="Engine Family #13" sheetId="61" r:id="rId15"/>
    <sheet name="Engine Family #14" sheetId="60" r:id="rId16"/>
    <sheet name="Engine Family #15" sheetId="59" r:id="rId17"/>
    <sheet name="Engine Family #16" sheetId="58" r:id="rId18"/>
    <sheet name="Engine Family #17" sheetId="57" r:id="rId19"/>
    <sheet name="Engine Family #18" sheetId="56" r:id="rId20"/>
    <sheet name="Engine Family #19" sheetId="55" r:id="rId21"/>
    <sheet name="Engine Family #20" sheetId="54" r:id="rId22"/>
    <sheet name="Engine Family #21" sheetId="53" r:id="rId23"/>
    <sheet name="Engine Family #22" sheetId="52" r:id="rId24"/>
    <sheet name="Engine Family #23" sheetId="51" r:id="rId25"/>
    <sheet name="Engine Family #24" sheetId="50" r:id="rId26"/>
    <sheet name="Engine Family #25" sheetId="49" r:id="rId27"/>
    <sheet name="Engine Family #26" sheetId="48" r:id="rId28"/>
    <sheet name="Engine Family #27" sheetId="47" r:id="rId29"/>
    <sheet name="Engine Family #28" sheetId="46" r:id="rId30"/>
    <sheet name="Engine Family #29" sheetId="45" r:id="rId31"/>
    <sheet name="Engine Family #30" sheetId="44" r:id="rId32"/>
    <sheet name="Invalid Tests" sheetId="26" r:id="rId33"/>
    <sheet name="Notes" sheetId="43" r:id="rId34"/>
  </sheets>
  <definedNames>
    <definedName name="_xlnm.Print_Area" localSheetId="2">'Engine Family #1'!$A$1:$AJ$85</definedName>
    <definedName name="_xlnm.Print_Area" localSheetId="0">Instructions!$A$1:$S$174</definedName>
    <definedName name="_xlnm.Print_Area" localSheetId="32">'Invalid Tests'!$A$1:$V$75</definedName>
    <definedName name="_xlnm.Print_Area" localSheetId="33">Notes!$A$1:$O$81</definedName>
    <definedName name="_xlnm.Print_Area" localSheetId="1">Summary!$A$1:$Y$70</definedName>
  </definedNames>
  <calcPr calcId="145621"/>
</workbook>
</file>

<file path=xl/calcChain.xml><?xml version="1.0" encoding="utf-8"?>
<calcChain xmlns="http://schemas.openxmlformats.org/spreadsheetml/2006/main">
  <c r="L37" i="8"/>
  <c r="L36"/>
  <c r="R29" i="44" l="1"/>
  <c r="R29" i="45"/>
  <c r="R29" i="46"/>
  <c r="R29" i="47"/>
  <c r="R29" i="48"/>
  <c r="R29" i="49"/>
  <c r="R29" i="50"/>
  <c r="R29" i="51"/>
  <c r="R29" i="52"/>
  <c r="R29" i="53"/>
  <c r="R29" i="54"/>
  <c r="R29" i="55"/>
  <c r="R29" i="56"/>
  <c r="R29" i="57"/>
  <c r="R29" i="58"/>
  <c r="R29" i="59"/>
  <c r="R29" i="60"/>
  <c r="R29" i="61"/>
  <c r="R29" i="62"/>
  <c r="R29" i="63"/>
  <c r="R29" i="64"/>
  <c r="R29" i="65"/>
  <c r="R29" i="66"/>
  <c r="R29" i="67"/>
  <c r="R29" i="68"/>
  <c r="R29" i="69"/>
  <c r="R29" i="70"/>
  <c r="R29" i="71"/>
  <c r="R29" i="72"/>
  <c r="R29" i="7"/>
  <c r="C86" l="1"/>
  <c r="W35" i="8"/>
  <c r="FL10" i="72"/>
  <c r="FL10" i="71"/>
  <c r="FL10" i="70"/>
  <c r="FL10" i="69"/>
  <c r="FL10" i="68"/>
  <c r="FL10" i="67"/>
  <c r="FL10" i="66"/>
  <c r="FL10" i="65"/>
  <c r="FL10" i="64"/>
  <c r="FL10" i="63"/>
  <c r="FL10" i="62"/>
  <c r="FL10" i="61"/>
  <c r="FL10" i="60"/>
  <c r="FL10" i="59"/>
  <c r="FL10" i="58"/>
  <c r="FL10" i="57"/>
  <c r="FL10" i="56"/>
  <c r="FL10" i="55"/>
  <c r="FL10" i="54"/>
  <c r="FL10" i="53"/>
  <c r="FL10" i="52"/>
  <c r="FL10" i="51"/>
  <c r="FL10" i="50"/>
  <c r="FL10" i="49"/>
  <c r="FL10" i="48"/>
  <c r="FL10" i="47"/>
  <c r="FL10" i="46"/>
  <c r="FL10" i="45"/>
  <c r="FL10" i="44"/>
  <c r="FL10" i="7"/>
  <c r="S106" i="8"/>
  <c r="S105"/>
  <c r="S104"/>
  <c r="S103"/>
  <c r="S102"/>
  <c r="S101"/>
  <c r="S100"/>
  <c r="S99"/>
  <c r="S98"/>
  <c r="S97"/>
  <c r="S96"/>
  <c r="S95"/>
  <c r="S94"/>
  <c r="S93"/>
  <c r="S92"/>
  <c r="S91"/>
  <c r="S90"/>
  <c r="S89"/>
  <c r="S88"/>
  <c r="S87"/>
  <c r="S86"/>
  <c r="S85"/>
  <c r="S84"/>
  <c r="S83"/>
  <c r="S82"/>
  <c r="S81"/>
  <c r="S80"/>
  <c r="S79"/>
  <c r="S78"/>
  <c r="S77"/>
  <c r="R106"/>
  <c r="R105"/>
  <c r="R104"/>
  <c r="R103"/>
  <c r="R102"/>
  <c r="R101"/>
  <c r="R100"/>
  <c r="R99"/>
  <c r="R98"/>
  <c r="R97"/>
  <c r="R96"/>
  <c r="R95"/>
  <c r="R94"/>
  <c r="R93"/>
  <c r="R92"/>
  <c r="R91"/>
  <c r="R90"/>
  <c r="R89"/>
  <c r="R88"/>
  <c r="R87"/>
  <c r="R86"/>
  <c r="R85"/>
  <c r="R84"/>
  <c r="R83"/>
  <c r="R82"/>
  <c r="R81"/>
  <c r="R80"/>
  <c r="R79"/>
  <c r="R78"/>
  <c r="R77"/>
  <c r="AH15" s="1"/>
  <c r="AH13" l="1"/>
  <c r="Q106"/>
  <c r="Q105"/>
  <c r="Q104"/>
  <c r="Q103"/>
  <c r="Q102"/>
  <c r="Q101"/>
  <c r="Q100"/>
  <c r="Q99"/>
  <c r="Q98"/>
  <c r="Q97"/>
  <c r="Q96"/>
  <c r="Q95"/>
  <c r="Q94"/>
  <c r="Q93"/>
  <c r="Q92"/>
  <c r="Q91"/>
  <c r="Q90"/>
  <c r="Q89"/>
  <c r="Q88"/>
  <c r="Q87"/>
  <c r="Q86"/>
  <c r="Q85"/>
  <c r="Q84"/>
  <c r="Q83"/>
  <c r="Q82"/>
  <c r="Q81"/>
  <c r="Q80"/>
  <c r="Q79"/>
  <c r="M58"/>
  <c r="M57"/>
  <c r="M56"/>
  <c r="M55"/>
  <c r="M54"/>
  <c r="M53"/>
  <c r="M52"/>
  <c r="M51"/>
  <c r="M50"/>
  <c r="M49"/>
  <c r="M48"/>
  <c r="M47"/>
  <c r="M46"/>
  <c r="M45"/>
  <c r="M44"/>
  <c r="M43"/>
  <c r="M42"/>
  <c r="M41"/>
  <c r="M40"/>
  <c r="M39"/>
  <c r="M38"/>
  <c r="M37"/>
  <c r="M36"/>
  <c r="M35"/>
  <c r="M34"/>
  <c r="M33"/>
  <c r="M32"/>
  <c r="M31"/>
  <c r="M30"/>
  <c r="M29"/>
  <c r="L58"/>
  <c r="L57"/>
  <c r="L56"/>
  <c r="L55"/>
  <c r="L54"/>
  <c r="L53"/>
  <c r="L52"/>
  <c r="L51"/>
  <c r="L50"/>
  <c r="L49"/>
  <c r="L48"/>
  <c r="L47"/>
  <c r="L46"/>
  <c r="L45"/>
  <c r="L44"/>
  <c r="L43"/>
  <c r="L42"/>
  <c r="L41"/>
  <c r="L40"/>
  <c r="L39"/>
  <c r="L38"/>
  <c r="L35"/>
  <c r="L34"/>
  <c r="L33"/>
  <c r="L32"/>
  <c r="L31"/>
  <c r="L30"/>
  <c r="M16" l="1"/>
  <c r="AD19" i="7"/>
  <c r="J58" i="8" l="1"/>
  <c r="J57"/>
  <c r="J56"/>
  <c r="J55"/>
  <c r="J54"/>
  <c r="J53"/>
  <c r="J52"/>
  <c r="J51"/>
  <c r="J50"/>
  <c r="J49"/>
  <c r="J48"/>
  <c r="J47"/>
  <c r="J46"/>
  <c r="J45"/>
  <c r="J44"/>
  <c r="J43"/>
  <c r="J42"/>
  <c r="J41"/>
  <c r="J40"/>
  <c r="J39"/>
  <c r="J38"/>
  <c r="J37"/>
  <c r="J36"/>
  <c r="J35"/>
  <c r="J34"/>
  <c r="J33"/>
  <c r="J32"/>
  <c r="J31"/>
  <c r="J30"/>
  <c r="J29"/>
  <c r="I58"/>
  <c r="I57"/>
  <c r="I56"/>
  <c r="I55"/>
  <c r="I54"/>
  <c r="I53"/>
  <c r="I52"/>
  <c r="I51"/>
  <c r="I50"/>
  <c r="I49"/>
  <c r="I48"/>
  <c r="I47"/>
  <c r="I46"/>
  <c r="I45"/>
  <c r="I44"/>
  <c r="I43"/>
  <c r="I42"/>
  <c r="I41"/>
  <c r="I40"/>
  <c r="I39"/>
  <c r="I38"/>
  <c r="I37"/>
  <c r="K37" s="1"/>
  <c r="I36"/>
  <c r="I35"/>
  <c r="I34"/>
  <c r="I33"/>
  <c r="I32"/>
  <c r="I31"/>
  <c r="P38"/>
  <c r="P44"/>
  <c r="P58"/>
  <c r="O58"/>
  <c r="P57"/>
  <c r="O57"/>
  <c r="P56"/>
  <c r="O56"/>
  <c r="P55"/>
  <c r="O55"/>
  <c r="P54"/>
  <c r="O54"/>
  <c r="P53"/>
  <c r="O53"/>
  <c r="P52"/>
  <c r="O52"/>
  <c r="P51"/>
  <c r="O51"/>
  <c r="P50"/>
  <c r="O50"/>
  <c r="P49"/>
  <c r="O49"/>
  <c r="P48"/>
  <c r="O48"/>
  <c r="P47"/>
  <c r="O47"/>
  <c r="P46"/>
  <c r="O46"/>
  <c r="P45"/>
  <c r="O45"/>
  <c r="O44"/>
  <c r="P43"/>
  <c r="O43"/>
  <c r="P42"/>
  <c r="O42"/>
  <c r="O41"/>
  <c r="P41"/>
  <c r="P40"/>
  <c r="O40"/>
  <c r="P39"/>
  <c r="O39"/>
  <c r="O38"/>
  <c r="P37"/>
  <c r="O37"/>
  <c r="P36"/>
  <c r="O36"/>
  <c r="P35"/>
  <c r="O35"/>
  <c r="P34"/>
  <c r="O34"/>
  <c r="P33"/>
  <c r="O33"/>
  <c r="P32"/>
  <c r="O32"/>
  <c r="P31"/>
  <c r="O31"/>
  <c r="P30"/>
  <c r="O30"/>
  <c r="P29"/>
  <c r="Q58" l="1"/>
  <c r="AE58" s="1"/>
  <c r="Q57"/>
  <c r="AE57" s="1"/>
  <c r="Q56"/>
  <c r="AE56" s="1"/>
  <c r="Q55"/>
  <c r="AE55" s="1"/>
  <c r="Q54"/>
  <c r="AE54" s="1"/>
  <c r="Q53"/>
  <c r="AE53" s="1"/>
  <c r="Q52"/>
  <c r="AE52" s="1"/>
  <c r="Q51"/>
  <c r="AE51" s="1"/>
  <c r="Q49"/>
  <c r="AE49" s="1"/>
  <c r="Q48"/>
  <c r="AE48" s="1"/>
  <c r="Q47"/>
  <c r="AE47" s="1"/>
  <c r="Q45"/>
  <c r="AE45" s="1"/>
  <c r="Q44"/>
  <c r="AE44" s="1"/>
  <c r="Q43"/>
  <c r="AE43" s="1"/>
  <c r="Q41"/>
  <c r="AE41" s="1"/>
  <c r="Q40"/>
  <c r="AE40" s="1"/>
  <c r="Q39"/>
  <c r="AE39" s="1"/>
  <c r="Q37"/>
  <c r="AE37" s="1"/>
  <c r="Q36"/>
  <c r="AE36" s="1"/>
  <c r="Q35"/>
  <c r="AE35" s="1"/>
  <c r="Q33"/>
  <c r="AE33" s="1"/>
  <c r="Q32"/>
  <c r="AE32" s="1"/>
  <c r="Q31"/>
  <c r="AE31" s="1"/>
  <c r="Q30" l="1"/>
  <c r="AE30" s="1"/>
  <c r="Q46"/>
  <c r="AE46" s="1"/>
  <c r="Q38"/>
  <c r="AE38" s="1"/>
  <c r="Q34"/>
  <c r="AE34" s="1"/>
  <c r="Q50"/>
  <c r="AE50" s="1"/>
  <c r="Q42"/>
  <c r="AE42" s="1"/>
  <c r="AF12" i="44" l="1"/>
  <c r="X16" s="1"/>
  <c r="AF12" i="45"/>
  <c r="X16" s="1"/>
  <c r="AF12" i="46"/>
  <c r="X12" s="1"/>
  <c r="AF12" i="47"/>
  <c r="X16" s="1"/>
  <c r="AF12" i="48"/>
  <c r="X16" s="1"/>
  <c r="AF12" i="49"/>
  <c r="X12" s="1"/>
  <c r="AF12" i="50"/>
  <c r="X12" s="1"/>
  <c r="AF12" i="51"/>
  <c r="X12" s="1"/>
  <c r="AF12" i="52"/>
  <c r="X16" s="1"/>
  <c r="AF12" i="53"/>
  <c r="X16" s="1"/>
  <c r="AF12" i="54"/>
  <c r="X12" s="1"/>
  <c r="AF12" i="55"/>
  <c r="X12" s="1"/>
  <c r="AF12" i="56"/>
  <c r="X16" s="1"/>
  <c r="AF12" i="57"/>
  <c r="X12" s="1"/>
  <c r="AF12" i="58"/>
  <c r="X12" s="1"/>
  <c r="AF12" i="59"/>
  <c r="X16" s="1"/>
  <c r="AF12" i="60"/>
  <c r="X16" s="1"/>
  <c r="AF12" i="61"/>
  <c r="X12" s="1"/>
  <c r="AF12" i="62"/>
  <c r="X12" s="1"/>
  <c r="AF12" i="63"/>
  <c r="X16" s="1"/>
  <c r="AF12" i="64"/>
  <c r="X16" s="1"/>
  <c r="AF12" i="65"/>
  <c r="X12" s="1"/>
  <c r="AF12" i="66"/>
  <c r="X12" s="1"/>
  <c r="AF12" i="67"/>
  <c r="X12" s="1"/>
  <c r="AF12" i="68"/>
  <c r="X16" s="1"/>
  <c r="AF12" i="69"/>
  <c r="X12" s="1"/>
  <c r="AF12" i="70"/>
  <c r="X12" s="1"/>
  <c r="AF12" i="71"/>
  <c r="X16" s="1"/>
  <c r="AF12" i="72"/>
  <c r="X16" s="1"/>
  <c r="AF12" i="7"/>
  <c r="X12" s="1"/>
  <c r="X12" i="45" l="1"/>
  <c r="X12" i="44"/>
  <c r="X16" i="46"/>
  <c r="X12" i="47"/>
  <c r="X12" i="48"/>
  <c r="X16" i="49"/>
  <c r="X16" i="50"/>
  <c r="X16" i="51"/>
  <c r="X12" i="52"/>
  <c r="X12" i="53"/>
  <c r="X16" i="54"/>
  <c r="X16" i="55"/>
  <c r="X12" i="56"/>
  <c r="X16" i="57"/>
  <c r="X16" i="58"/>
  <c r="X12" i="59"/>
  <c r="X12" i="60"/>
  <c r="X16" i="61"/>
  <c r="X16" i="62"/>
  <c r="X12" i="63"/>
  <c r="X12" i="64"/>
  <c r="X16" i="65"/>
  <c r="X16" i="66"/>
  <c r="X16" i="67"/>
  <c r="X12" i="68"/>
  <c r="X16" i="69"/>
  <c r="X16" i="70"/>
  <c r="X12" i="71"/>
  <c r="X12" i="72"/>
  <c r="AK47" i="50"/>
  <c r="AL47"/>
  <c r="AM47"/>
  <c r="AN47"/>
  <c r="AO47"/>
  <c r="AP47"/>
  <c r="AQ47"/>
  <c r="AR47"/>
  <c r="AT47"/>
  <c r="BF47" s="1"/>
  <c r="DU47" s="1"/>
  <c r="Y47" s="1"/>
  <c r="AY47"/>
  <c r="BZ47" s="1"/>
  <c r="R47" s="1"/>
  <c r="AZ47" s="1"/>
  <c r="CE47" s="1"/>
  <c r="S47" s="1"/>
  <c r="BC47"/>
  <c r="CZ47" s="1"/>
  <c r="V47" s="1"/>
  <c r="BD47" s="1"/>
  <c r="DE47" s="1"/>
  <c r="W47" s="1"/>
  <c r="BG47"/>
  <c r="BK47"/>
  <c r="EZ47" s="1"/>
  <c r="AD47" s="1"/>
  <c r="BL47" s="1"/>
  <c r="FE47" s="1"/>
  <c r="AE47" s="1"/>
  <c r="DZ47"/>
  <c r="Z47" s="1"/>
  <c r="BH47" s="1"/>
  <c r="EE47" s="1"/>
  <c r="AA47" s="1"/>
  <c r="AK48"/>
  <c r="AL48"/>
  <c r="AM48"/>
  <c r="AN48"/>
  <c r="AO48"/>
  <c r="AP48"/>
  <c r="AQ48"/>
  <c r="AR48"/>
  <c r="AT48"/>
  <c r="BJ48" s="1"/>
  <c r="EU48" s="1"/>
  <c r="AC48" s="1"/>
  <c r="AY48"/>
  <c r="BZ48" s="1"/>
  <c r="R48" s="1"/>
  <c r="AZ48" s="1"/>
  <c r="CE48" s="1"/>
  <c r="S48" s="1"/>
  <c r="BC48"/>
  <c r="CZ48" s="1"/>
  <c r="V48" s="1"/>
  <c r="BD48" s="1"/>
  <c r="DE48" s="1"/>
  <c r="W48" s="1"/>
  <c r="BF48"/>
  <c r="DU48" s="1"/>
  <c r="Y48" s="1"/>
  <c r="BG48"/>
  <c r="DZ48" s="1"/>
  <c r="Z48" s="1"/>
  <c r="BH48" s="1"/>
  <c r="EE48" s="1"/>
  <c r="AA48" s="1"/>
  <c r="BK48"/>
  <c r="EZ48"/>
  <c r="AD48" s="1"/>
  <c r="BL48" s="1"/>
  <c r="FE48" s="1"/>
  <c r="AE48" s="1"/>
  <c r="AK49"/>
  <c r="AL49"/>
  <c r="AM49"/>
  <c r="AN49"/>
  <c r="AO49"/>
  <c r="AP49"/>
  <c r="AQ49"/>
  <c r="AR49"/>
  <c r="AT49"/>
  <c r="AX49" s="1"/>
  <c r="BU49" s="1"/>
  <c r="Q49" s="1"/>
  <c r="AY49"/>
  <c r="BZ49" s="1"/>
  <c r="R49" s="1"/>
  <c r="AZ49" s="1"/>
  <c r="CE49" s="1"/>
  <c r="S49" s="1"/>
  <c r="BC49"/>
  <c r="CZ49" s="1"/>
  <c r="V49" s="1"/>
  <c r="BD49" s="1"/>
  <c r="DE49" s="1"/>
  <c r="W49" s="1"/>
  <c r="BF49"/>
  <c r="BG49"/>
  <c r="BK49"/>
  <c r="EZ49" s="1"/>
  <c r="AD49" s="1"/>
  <c r="BL49" s="1"/>
  <c r="FE49" s="1"/>
  <c r="AE49" s="1"/>
  <c r="DU49"/>
  <c r="Y49" s="1"/>
  <c r="DZ49"/>
  <c r="Z49" s="1"/>
  <c r="BH49" s="1"/>
  <c r="EE49" s="1"/>
  <c r="AA49" s="1"/>
  <c r="AK50"/>
  <c r="AL50"/>
  <c r="AM50"/>
  <c r="AN50"/>
  <c r="AO50"/>
  <c r="AP50"/>
  <c r="AQ50"/>
  <c r="AR50"/>
  <c r="AT50"/>
  <c r="AX50" s="1"/>
  <c r="BU50" s="1"/>
  <c r="Q50" s="1"/>
  <c r="AY50"/>
  <c r="BC50"/>
  <c r="CZ50" s="1"/>
  <c r="V50" s="1"/>
  <c r="BD50" s="1"/>
  <c r="DE50" s="1"/>
  <c r="W50" s="1"/>
  <c r="BG50"/>
  <c r="DZ50" s="1"/>
  <c r="Z50" s="1"/>
  <c r="BH50" s="1"/>
  <c r="EE50" s="1"/>
  <c r="AA50" s="1"/>
  <c r="BK50"/>
  <c r="BZ50"/>
  <c r="R50" s="1"/>
  <c r="AZ50" s="1"/>
  <c r="CE50" s="1"/>
  <c r="S50" s="1"/>
  <c r="EZ50"/>
  <c r="AD50" s="1"/>
  <c r="BL50" s="1"/>
  <c r="FE50" s="1"/>
  <c r="AE50" s="1"/>
  <c r="AK51"/>
  <c r="AL51"/>
  <c r="AM51"/>
  <c r="AN51"/>
  <c r="AO51"/>
  <c r="AP51"/>
  <c r="AQ51"/>
  <c r="AR51"/>
  <c r="AT51"/>
  <c r="BF51" s="1"/>
  <c r="DU51" s="1"/>
  <c r="Y51" s="1"/>
  <c r="AY51"/>
  <c r="BZ51" s="1"/>
  <c r="R51" s="1"/>
  <c r="AZ51" s="1"/>
  <c r="CE51" s="1"/>
  <c r="S51" s="1"/>
  <c r="BC51"/>
  <c r="CZ51" s="1"/>
  <c r="V51" s="1"/>
  <c r="BD51" s="1"/>
  <c r="DE51" s="1"/>
  <c r="W51" s="1"/>
  <c r="BG51"/>
  <c r="DZ51" s="1"/>
  <c r="Z51" s="1"/>
  <c r="BH51" s="1"/>
  <c r="EE51" s="1"/>
  <c r="AA51" s="1"/>
  <c r="BK51"/>
  <c r="EZ51" s="1"/>
  <c r="AD51" s="1"/>
  <c r="BL51" s="1"/>
  <c r="FE51" s="1"/>
  <c r="AE51" s="1"/>
  <c r="BJ49" l="1"/>
  <c r="EU49" s="1"/>
  <c r="AC49" s="1"/>
  <c r="BB49"/>
  <c r="CU49" s="1"/>
  <c r="U49" s="1"/>
  <c r="BB50"/>
  <c r="CU50" s="1"/>
  <c r="U50" s="1"/>
  <c r="BJ50"/>
  <c r="EU50" s="1"/>
  <c r="AC50" s="1"/>
  <c r="BF50"/>
  <c r="DU50" s="1"/>
  <c r="Y50" s="1"/>
  <c r="BB51"/>
  <c r="CU51" s="1"/>
  <c r="U51" s="1"/>
  <c r="BB48"/>
  <c r="CU48" s="1"/>
  <c r="U48" s="1"/>
  <c r="BB47"/>
  <c r="CU47" s="1"/>
  <c r="U47" s="1"/>
  <c r="BJ51"/>
  <c r="EU51" s="1"/>
  <c r="AC51" s="1"/>
  <c r="AX48"/>
  <c r="BU48" s="1"/>
  <c r="Q48" s="1"/>
  <c r="BJ47"/>
  <c r="EU47" s="1"/>
  <c r="AC47" s="1"/>
  <c r="AX51"/>
  <c r="BU51" s="1"/>
  <c r="Q51" s="1"/>
  <c r="AX47"/>
  <c r="BU47" s="1"/>
  <c r="Q47" s="1"/>
  <c r="N106" i="8"/>
  <c r="N105"/>
  <c r="N104"/>
  <c r="N103"/>
  <c r="N102"/>
  <c r="N101"/>
  <c r="N100"/>
  <c r="N99"/>
  <c r="N98"/>
  <c r="N97"/>
  <c r="N96"/>
  <c r="N95"/>
  <c r="N94"/>
  <c r="N93"/>
  <c r="N92"/>
  <c r="N91"/>
  <c r="N90"/>
  <c r="N89"/>
  <c r="N88"/>
  <c r="N87"/>
  <c r="N86"/>
  <c r="N85"/>
  <c r="N84"/>
  <c r="N83"/>
  <c r="N82"/>
  <c r="N81"/>
  <c r="N80"/>
  <c r="N79"/>
  <c r="N78"/>
  <c r="N77"/>
  <c r="M79" l="1"/>
  <c r="F79"/>
  <c r="E79"/>
  <c r="M81"/>
  <c r="F81"/>
  <c r="E81"/>
  <c r="P83"/>
  <c r="M83"/>
  <c r="E83"/>
  <c r="F83"/>
  <c r="M85"/>
  <c r="F85"/>
  <c r="E85"/>
  <c r="M87"/>
  <c r="F87"/>
  <c r="E87"/>
  <c r="M89"/>
  <c r="F89"/>
  <c r="E89"/>
  <c r="P91"/>
  <c r="M91"/>
  <c r="E91"/>
  <c r="F91"/>
  <c r="M93"/>
  <c r="F93"/>
  <c r="E93"/>
  <c r="M95"/>
  <c r="F95"/>
  <c r="E95"/>
  <c r="M97"/>
  <c r="F97"/>
  <c r="E97"/>
  <c r="P99"/>
  <c r="M99"/>
  <c r="E99"/>
  <c r="F99"/>
  <c r="M101"/>
  <c r="F101"/>
  <c r="E101"/>
  <c r="M103"/>
  <c r="F103"/>
  <c r="E103"/>
  <c r="M105"/>
  <c r="F105"/>
  <c r="E105"/>
  <c r="M77"/>
  <c r="F77"/>
  <c r="E77"/>
  <c r="M78"/>
  <c r="E78"/>
  <c r="F78"/>
  <c r="P80"/>
  <c r="M80"/>
  <c r="F80"/>
  <c r="E80"/>
  <c r="C82"/>
  <c r="M82"/>
  <c r="F82"/>
  <c r="E82"/>
  <c r="P84"/>
  <c r="M84"/>
  <c r="E84"/>
  <c r="F84"/>
  <c r="C86"/>
  <c r="M86"/>
  <c r="F86"/>
  <c r="E86"/>
  <c r="P88"/>
  <c r="M88"/>
  <c r="F88"/>
  <c r="E88"/>
  <c r="C90"/>
  <c r="M90"/>
  <c r="F90"/>
  <c r="E90"/>
  <c r="P92"/>
  <c r="M92"/>
  <c r="E92"/>
  <c r="F92"/>
  <c r="C94"/>
  <c r="M94"/>
  <c r="F94"/>
  <c r="E94"/>
  <c r="P96"/>
  <c r="M96"/>
  <c r="F96"/>
  <c r="E96"/>
  <c r="C98"/>
  <c r="M98"/>
  <c r="F98"/>
  <c r="E98"/>
  <c r="P100"/>
  <c r="M100"/>
  <c r="E100"/>
  <c r="F100"/>
  <c r="C102"/>
  <c r="M102"/>
  <c r="F102"/>
  <c r="E102"/>
  <c r="P104"/>
  <c r="M104"/>
  <c r="F104"/>
  <c r="E104"/>
  <c r="C106"/>
  <c r="M106"/>
  <c r="F106"/>
  <c r="E106"/>
  <c r="C83"/>
  <c r="C99"/>
  <c r="P82"/>
  <c r="P87"/>
  <c r="P93"/>
  <c r="P98"/>
  <c r="P103"/>
  <c r="C87"/>
  <c r="C103"/>
  <c r="P78"/>
  <c r="P89"/>
  <c r="P94"/>
  <c r="P105"/>
  <c r="C91"/>
  <c r="P79"/>
  <c r="P85"/>
  <c r="P90"/>
  <c r="P95"/>
  <c r="P101"/>
  <c r="P106"/>
  <c r="C79"/>
  <c r="C95"/>
  <c r="P81"/>
  <c r="P86"/>
  <c r="P97"/>
  <c r="P102"/>
  <c r="C80"/>
  <c r="C84"/>
  <c r="C88"/>
  <c r="C92"/>
  <c r="C96"/>
  <c r="C100"/>
  <c r="C104"/>
  <c r="C81"/>
  <c r="C85"/>
  <c r="C89"/>
  <c r="C93"/>
  <c r="C97"/>
  <c r="C101"/>
  <c r="C105"/>
  <c r="P77"/>
  <c r="P108" l="1"/>
  <c r="K77"/>
  <c r="J77"/>
  <c r="H77"/>
  <c r="I77"/>
  <c r="K106"/>
  <c r="K105"/>
  <c r="K104"/>
  <c r="K103"/>
  <c r="K102"/>
  <c r="K101"/>
  <c r="K100"/>
  <c r="K99"/>
  <c r="K98"/>
  <c r="K97"/>
  <c r="K96"/>
  <c r="K95"/>
  <c r="K94"/>
  <c r="K93"/>
  <c r="K92"/>
  <c r="K91"/>
  <c r="K90"/>
  <c r="K89"/>
  <c r="K88"/>
  <c r="K87"/>
  <c r="K86"/>
  <c r="K85"/>
  <c r="K84"/>
  <c r="K83"/>
  <c r="K82"/>
  <c r="K81"/>
  <c r="K80"/>
  <c r="K79"/>
  <c r="K78"/>
  <c r="J106"/>
  <c r="J105"/>
  <c r="J104"/>
  <c r="J103"/>
  <c r="J102"/>
  <c r="J101"/>
  <c r="J100"/>
  <c r="J99"/>
  <c r="J98"/>
  <c r="J97"/>
  <c r="J96"/>
  <c r="J95"/>
  <c r="J94"/>
  <c r="J93"/>
  <c r="J92"/>
  <c r="J91"/>
  <c r="J90"/>
  <c r="J89"/>
  <c r="J88"/>
  <c r="J87"/>
  <c r="J86"/>
  <c r="J85"/>
  <c r="J84"/>
  <c r="J83"/>
  <c r="J82"/>
  <c r="J81"/>
  <c r="J80"/>
  <c r="J79"/>
  <c r="J78"/>
  <c r="I106"/>
  <c r="I105"/>
  <c r="I104"/>
  <c r="I103"/>
  <c r="I102"/>
  <c r="I101"/>
  <c r="I100"/>
  <c r="I99"/>
  <c r="I98"/>
  <c r="I97"/>
  <c r="I96"/>
  <c r="I95"/>
  <c r="I94"/>
  <c r="I93"/>
  <c r="I92"/>
  <c r="I91"/>
  <c r="I90"/>
  <c r="I89"/>
  <c r="I88"/>
  <c r="I87"/>
  <c r="I86"/>
  <c r="I85"/>
  <c r="I84"/>
  <c r="I83"/>
  <c r="I82"/>
  <c r="I81"/>
  <c r="I80"/>
  <c r="I79"/>
  <c r="I78"/>
  <c r="H106"/>
  <c r="H105"/>
  <c r="H104"/>
  <c r="H103"/>
  <c r="H102"/>
  <c r="H101"/>
  <c r="H100"/>
  <c r="H99"/>
  <c r="H98"/>
  <c r="H97"/>
  <c r="H96"/>
  <c r="H95"/>
  <c r="H94"/>
  <c r="H93"/>
  <c r="H92"/>
  <c r="H91"/>
  <c r="H90"/>
  <c r="H89"/>
  <c r="H88"/>
  <c r="H87"/>
  <c r="H86"/>
  <c r="H85"/>
  <c r="H84"/>
  <c r="H83"/>
  <c r="H82"/>
  <c r="H81"/>
  <c r="H80"/>
  <c r="H79"/>
  <c r="H78"/>
  <c r="M26" i="44"/>
  <c r="L106" i="8" s="1"/>
  <c r="M26" i="45"/>
  <c r="L105" i="8" s="1"/>
  <c r="M26" i="46"/>
  <c r="L104" i="8" s="1"/>
  <c r="M26" i="47"/>
  <c r="L103" i="8" s="1"/>
  <c r="M26" i="48"/>
  <c r="L102" i="8" s="1"/>
  <c r="M26" i="49"/>
  <c r="L101" i="8" s="1"/>
  <c r="M26" i="50"/>
  <c r="L100" i="8" s="1"/>
  <c r="M26" i="51"/>
  <c r="L99" i="8" s="1"/>
  <c r="M26" i="52"/>
  <c r="L98" i="8" s="1"/>
  <c r="M26" i="53"/>
  <c r="L97" i="8" s="1"/>
  <c r="M26" i="54"/>
  <c r="L96" i="8" s="1"/>
  <c r="M26" i="55"/>
  <c r="L95" i="8" s="1"/>
  <c r="M26" i="56"/>
  <c r="L94" i="8" s="1"/>
  <c r="M26" i="57"/>
  <c r="L93" i="8" s="1"/>
  <c r="M26" i="58"/>
  <c r="L92" i="8" s="1"/>
  <c r="M26" i="59"/>
  <c r="L91" i="8" s="1"/>
  <c r="M26" i="60"/>
  <c r="L90" i="8" s="1"/>
  <c r="M26" i="61"/>
  <c r="L89" i="8" s="1"/>
  <c r="M26" i="62"/>
  <c r="L88" i="8" s="1"/>
  <c r="M26" i="63"/>
  <c r="L87" i="8" s="1"/>
  <c r="M26" i="64"/>
  <c r="L86" i="8" s="1"/>
  <c r="M26" i="65"/>
  <c r="L85" i="8" s="1"/>
  <c r="M26" i="66"/>
  <c r="L84" i="8" s="1"/>
  <c r="M26" i="67"/>
  <c r="L83" i="8" s="1"/>
  <c r="M26" i="68"/>
  <c r="L82" i="8" s="1"/>
  <c r="M26" i="69"/>
  <c r="L81" i="8" s="1"/>
  <c r="M26" i="70"/>
  <c r="L80" i="8" s="1"/>
  <c r="M26" i="71"/>
  <c r="L79" i="8" s="1"/>
  <c r="M26" i="72"/>
  <c r="L78" i="8" s="1"/>
  <c r="M26" i="7"/>
  <c r="L77" i="8" s="1"/>
  <c r="L16" l="1"/>
  <c r="L15"/>
  <c r="Q20"/>
  <c r="L14"/>
  <c r="Q17"/>
  <c r="Q16"/>
  <c r="Q15"/>
  <c r="Q18"/>
  <c r="F32"/>
  <c r="G58"/>
  <c r="G57"/>
  <c r="G56"/>
  <c r="G55"/>
  <c r="G54"/>
  <c r="G53"/>
  <c r="G52"/>
  <c r="G51"/>
  <c r="G50"/>
  <c r="G49"/>
  <c r="G48"/>
  <c r="G47"/>
  <c r="G46"/>
  <c r="G45"/>
  <c r="G44"/>
  <c r="G43"/>
  <c r="G42"/>
  <c r="G41"/>
  <c r="G40"/>
  <c r="G39"/>
  <c r="G38"/>
  <c r="G37"/>
  <c r="G36"/>
  <c r="G35"/>
  <c r="G34"/>
  <c r="G33"/>
  <c r="G32"/>
  <c r="G31"/>
  <c r="G30"/>
  <c r="F58"/>
  <c r="F57"/>
  <c r="F56"/>
  <c r="F55"/>
  <c r="F54"/>
  <c r="F53"/>
  <c r="F52"/>
  <c r="F51"/>
  <c r="F50"/>
  <c r="F49"/>
  <c r="F48"/>
  <c r="F47"/>
  <c r="F46"/>
  <c r="F45"/>
  <c r="F44"/>
  <c r="F43"/>
  <c r="F42"/>
  <c r="F41"/>
  <c r="F40"/>
  <c r="F39"/>
  <c r="F38"/>
  <c r="F37"/>
  <c r="F36"/>
  <c r="F35"/>
  <c r="F34"/>
  <c r="F33"/>
  <c r="F31"/>
  <c r="D58"/>
  <c r="D57"/>
  <c r="D56"/>
  <c r="D55"/>
  <c r="D54"/>
  <c r="D53"/>
  <c r="D52"/>
  <c r="D51"/>
  <c r="D50"/>
  <c r="D49"/>
  <c r="D48"/>
  <c r="D47"/>
  <c r="D46"/>
  <c r="D45"/>
  <c r="D44"/>
  <c r="D43"/>
  <c r="D42"/>
  <c r="D41"/>
  <c r="D40"/>
  <c r="D39"/>
  <c r="D38"/>
  <c r="D37"/>
  <c r="D36"/>
  <c r="D35"/>
  <c r="D34"/>
  <c r="D33"/>
  <c r="D32"/>
  <c r="D31"/>
  <c r="D30"/>
  <c r="C58"/>
  <c r="C57"/>
  <c r="C56"/>
  <c r="C55"/>
  <c r="C54"/>
  <c r="C53"/>
  <c r="C52"/>
  <c r="C51"/>
  <c r="C50"/>
  <c r="C49"/>
  <c r="C48"/>
  <c r="C47"/>
  <c r="C46"/>
  <c r="C45"/>
  <c r="C44"/>
  <c r="C43"/>
  <c r="C42"/>
  <c r="C41"/>
  <c r="C40"/>
  <c r="C39"/>
  <c r="C38"/>
  <c r="C37"/>
  <c r="C36"/>
  <c r="C35"/>
  <c r="C34"/>
  <c r="C33"/>
  <c r="C32"/>
  <c r="C31"/>
  <c r="B58"/>
  <c r="B57"/>
  <c r="B56"/>
  <c r="B55"/>
  <c r="B54"/>
  <c r="B53"/>
  <c r="B52"/>
  <c r="B51"/>
  <c r="B50"/>
  <c r="B49"/>
  <c r="B48"/>
  <c r="B47"/>
  <c r="B46"/>
  <c r="B45"/>
  <c r="B44"/>
  <c r="B43"/>
  <c r="B42"/>
  <c r="B41"/>
  <c r="B40"/>
  <c r="B39"/>
  <c r="B38"/>
  <c r="B37"/>
  <c r="B36"/>
  <c r="B35"/>
  <c r="B34"/>
  <c r="B33"/>
  <c r="B32"/>
  <c r="B31"/>
  <c r="B30"/>
  <c r="BK85" i="44"/>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B82" s="1"/>
  <c r="CU82" s="1"/>
  <c r="U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B78" s="1"/>
  <c r="CU78" s="1"/>
  <c r="U78" s="1"/>
  <c r="AR78"/>
  <c r="AQ78"/>
  <c r="AP78"/>
  <c r="AO78"/>
  <c r="AN78"/>
  <c r="AM78"/>
  <c r="AL78"/>
  <c r="AK78"/>
  <c r="BK77"/>
  <c r="EZ77" s="1"/>
  <c r="BG77"/>
  <c r="DZ77" s="1"/>
  <c r="Z77" s="1"/>
  <c r="BH77" s="1"/>
  <c r="EE77" s="1"/>
  <c r="AA77" s="1"/>
  <c r="BC77"/>
  <c r="CZ77" s="1"/>
  <c r="V77" s="1"/>
  <c r="BD77" s="1"/>
  <c r="DE77" s="1"/>
  <c r="W77" s="1"/>
  <c r="AY77"/>
  <c r="BZ77" s="1"/>
  <c r="R77" s="1"/>
  <c r="AZ77" s="1"/>
  <c r="CE77" s="1"/>
  <c r="S77" s="1"/>
  <c r="AT77"/>
  <c r="AX77" s="1"/>
  <c r="BU77" s="1"/>
  <c r="Q77" s="1"/>
  <c r="AR77"/>
  <c r="AQ77"/>
  <c r="AP77"/>
  <c r="AO77"/>
  <c r="AN77"/>
  <c r="AM77"/>
  <c r="AL77"/>
  <c r="AK77"/>
  <c r="AD77"/>
  <c r="BL77" s="1"/>
  <c r="FE77" s="1"/>
  <c r="AE77" s="1"/>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J73" s="1"/>
  <c r="EU73" s="1"/>
  <c r="AC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J65" s="1"/>
  <c r="EU65" s="1"/>
  <c r="AC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J64" s="1"/>
  <c r="EU64" s="1"/>
  <c r="AC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J60" s="1"/>
  <c r="EU60" s="1"/>
  <c r="AC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J57" s="1"/>
  <c r="EU57" s="1"/>
  <c r="AC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J53" s="1"/>
  <c r="EU53" s="1"/>
  <c r="AC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AT48"/>
  <c r="BB48" s="1"/>
  <c r="CU48" s="1"/>
  <c r="U48" s="1"/>
  <c r="AR48"/>
  <c r="AQ48"/>
  <c r="AP48"/>
  <c r="AO48"/>
  <c r="AN48"/>
  <c r="AM48"/>
  <c r="AL48"/>
  <c r="AK48"/>
  <c r="R48"/>
  <c r="AZ48" s="1"/>
  <c r="CE48" s="1"/>
  <c r="S48" s="1"/>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BC46"/>
  <c r="CZ46" s="1"/>
  <c r="V46" s="1"/>
  <c r="BD46" s="1"/>
  <c r="DE46" s="1"/>
  <c r="W46" s="1"/>
  <c r="AY46"/>
  <c r="BZ46" s="1"/>
  <c r="R46" s="1"/>
  <c r="AZ46" s="1"/>
  <c r="CE46" s="1"/>
  <c r="S46" s="1"/>
  <c r="AT46"/>
  <c r="BB46" s="1"/>
  <c r="CU46" s="1"/>
  <c r="U46" s="1"/>
  <c r="AR46"/>
  <c r="AQ46"/>
  <c r="AP46"/>
  <c r="AO46"/>
  <c r="AN46"/>
  <c r="AM46"/>
  <c r="AL46"/>
  <c r="AK46"/>
  <c r="Z46"/>
  <c r="BH46" s="1"/>
  <c r="EE46" s="1"/>
  <c r="AA46" s="1"/>
  <c r="BK45"/>
  <c r="EZ45" s="1"/>
  <c r="AD45" s="1"/>
  <c r="BL45" s="1"/>
  <c r="FE45" s="1"/>
  <c r="AE45" s="1"/>
  <c r="BG45"/>
  <c r="DZ45" s="1"/>
  <c r="Z45" s="1"/>
  <c r="BH45" s="1"/>
  <c r="EE45" s="1"/>
  <c r="AA45" s="1"/>
  <c r="BC45"/>
  <c r="CZ45" s="1"/>
  <c r="V45" s="1"/>
  <c r="BD45" s="1"/>
  <c r="DE45" s="1"/>
  <c r="W45" s="1"/>
  <c r="AY45"/>
  <c r="BZ45" s="1"/>
  <c r="R45" s="1"/>
  <c r="AZ45" s="1"/>
  <c r="CE45" s="1"/>
  <c r="S45" s="1"/>
  <c r="AT45"/>
  <c r="BF45" s="1"/>
  <c r="DU45" s="1"/>
  <c r="Y45" s="1"/>
  <c r="AR45"/>
  <c r="AQ45"/>
  <c r="AP45"/>
  <c r="AO45"/>
  <c r="AN45"/>
  <c r="AM45"/>
  <c r="AL45"/>
  <c r="AK45"/>
  <c r="BK44"/>
  <c r="EZ44" s="1"/>
  <c r="AD44" s="1"/>
  <c r="BL44" s="1"/>
  <c r="FE44" s="1"/>
  <c r="AE44" s="1"/>
  <c r="BG44"/>
  <c r="DZ44" s="1"/>
  <c r="BC44"/>
  <c r="CZ44" s="1"/>
  <c r="V44" s="1"/>
  <c r="BD44" s="1"/>
  <c r="DE44" s="1"/>
  <c r="W44" s="1"/>
  <c r="AY44"/>
  <c r="BZ44" s="1"/>
  <c r="R44" s="1"/>
  <c r="AZ44" s="1"/>
  <c r="CE44" s="1"/>
  <c r="S44" s="1"/>
  <c r="AT44"/>
  <c r="BB44" s="1"/>
  <c r="CU44" s="1"/>
  <c r="U44" s="1"/>
  <c r="AR44"/>
  <c r="AQ44"/>
  <c r="AP44"/>
  <c r="AO44"/>
  <c r="AN44"/>
  <c r="AM44"/>
  <c r="AL44"/>
  <c r="AK44"/>
  <c r="Z44"/>
  <c r="BH44" s="1"/>
  <c r="EE44" s="1"/>
  <c r="AA44" s="1"/>
  <c r="BK43"/>
  <c r="EZ43" s="1"/>
  <c r="AD43" s="1"/>
  <c r="BL43" s="1"/>
  <c r="FE43" s="1"/>
  <c r="AE43" s="1"/>
  <c r="BG43"/>
  <c r="DZ43" s="1"/>
  <c r="Z43" s="1"/>
  <c r="BH43" s="1"/>
  <c r="EE43" s="1"/>
  <c r="AA43" s="1"/>
  <c r="BC43"/>
  <c r="CZ43" s="1"/>
  <c r="V43" s="1"/>
  <c r="BD43" s="1"/>
  <c r="DE43" s="1"/>
  <c r="W43" s="1"/>
  <c r="AY43"/>
  <c r="BZ43" s="1"/>
  <c r="R43" s="1"/>
  <c r="AZ43" s="1"/>
  <c r="CE43" s="1"/>
  <c r="S43" s="1"/>
  <c r="AT43"/>
  <c r="AX43" s="1"/>
  <c r="BU43" s="1"/>
  <c r="Q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J42" s="1"/>
  <c r="EU42" s="1"/>
  <c r="AC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AX40" s="1"/>
  <c r="BU40" s="1"/>
  <c r="Q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J39" s="1"/>
  <c r="EU39" s="1"/>
  <c r="AC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45"/>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J76" s="1"/>
  <c r="EU76" s="1"/>
  <c r="AC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J73" s="1"/>
  <c r="EU73" s="1"/>
  <c r="AC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J72" s="1"/>
  <c r="EU72" s="1"/>
  <c r="AC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J69" s="1"/>
  <c r="EU69" s="1"/>
  <c r="AC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J68" s="1"/>
  <c r="EU68" s="1"/>
  <c r="AC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F65" s="1"/>
  <c r="DU65" s="1"/>
  <c r="Y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J64" s="1"/>
  <c r="EU64" s="1"/>
  <c r="AC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F63" s="1"/>
  <c r="DU63" s="1"/>
  <c r="Y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F59" s="1"/>
  <c r="DU59" s="1"/>
  <c r="Y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J58" s="1"/>
  <c r="EU58" s="1"/>
  <c r="AC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F56" s="1"/>
  <c r="DU56" s="1"/>
  <c r="Y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AX55" s="1"/>
  <c r="BU55" s="1"/>
  <c r="Q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AX54" s="1"/>
  <c r="BU54" s="1"/>
  <c r="Q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AX51" s="1"/>
  <c r="BU51" s="1"/>
  <c r="Q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AY49"/>
  <c r="BZ49" s="1"/>
  <c r="R49" s="1"/>
  <c r="AZ49" s="1"/>
  <c r="CE49" s="1"/>
  <c r="S49" s="1"/>
  <c r="AT49"/>
  <c r="BB49" s="1"/>
  <c r="CU49" s="1"/>
  <c r="U49" s="1"/>
  <c r="AR49"/>
  <c r="AQ49"/>
  <c r="AP49"/>
  <c r="AO49"/>
  <c r="AN49"/>
  <c r="AM49"/>
  <c r="AL49"/>
  <c r="AK49"/>
  <c r="V49"/>
  <c r="BD49" s="1"/>
  <c r="DE49" s="1"/>
  <c r="W49" s="1"/>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F46" s="1"/>
  <c r="DU46" s="1"/>
  <c r="Y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J45" s="1"/>
  <c r="EU45" s="1"/>
  <c r="AC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F44" s="1"/>
  <c r="DU44" s="1"/>
  <c r="Y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F43" s="1"/>
  <c r="DU43" s="1"/>
  <c r="Y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AX42" s="1"/>
  <c r="BU42" s="1"/>
  <c r="Q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F39" s="1"/>
  <c r="DU39" s="1"/>
  <c r="Y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J38" s="1"/>
  <c r="EU38" s="1"/>
  <c r="AC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AX37" s="1"/>
  <c r="BU37" s="1"/>
  <c r="Q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46"/>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BB79" s="1"/>
  <c r="CU79" s="1"/>
  <c r="U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AX76" s="1"/>
  <c r="BU76" s="1"/>
  <c r="Q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J75" s="1"/>
  <c r="EU75" s="1"/>
  <c r="AC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AX72" s="1"/>
  <c r="BU72" s="1"/>
  <c r="Q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J71" s="1"/>
  <c r="EU71" s="1"/>
  <c r="AC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F70" s="1"/>
  <c r="DU70" s="1"/>
  <c r="Y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AX68" s="1"/>
  <c r="BU68" s="1"/>
  <c r="Q68" s="1"/>
  <c r="AR68"/>
  <c r="AQ68"/>
  <c r="AP68"/>
  <c r="AO68"/>
  <c r="AN68"/>
  <c r="AM68"/>
  <c r="AL68"/>
  <c r="AK68"/>
  <c r="BK67"/>
  <c r="EZ67" s="1"/>
  <c r="AD67" s="1"/>
  <c r="BL67" s="1"/>
  <c r="FE67" s="1"/>
  <c r="AE67" s="1"/>
  <c r="BG67"/>
  <c r="DZ67" s="1"/>
  <c r="Z67" s="1"/>
  <c r="BH67" s="1"/>
  <c r="EE67" s="1"/>
  <c r="AA67" s="1"/>
  <c r="BC67"/>
  <c r="CZ67" s="1"/>
  <c r="AY67"/>
  <c r="BZ67" s="1"/>
  <c r="R67" s="1"/>
  <c r="AZ67" s="1"/>
  <c r="CE67" s="1"/>
  <c r="S67" s="1"/>
  <c r="AT67"/>
  <c r="BF67" s="1"/>
  <c r="DU67" s="1"/>
  <c r="Y67" s="1"/>
  <c r="AR67"/>
  <c r="AQ67"/>
  <c r="AP67"/>
  <c r="AO67"/>
  <c r="AN67"/>
  <c r="AM67"/>
  <c r="AL67"/>
  <c r="AK67"/>
  <c r="V67"/>
  <c r="BD67" s="1"/>
  <c r="DE67" s="1"/>
  <c r="W67" s="1"/>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J63" s="1"/>
  <c r="EU63" s="1"/>
  <c r="AC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F62" s="1"/>
  <c r="DU62" s="1"/>
  <c r="Y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F58" s="1"/>
  <c r="DU58" s="1"/>
  <c r="Y58" s="1"/>
  <c r="AR58"/>
  <c r="AQ58"/>
  <c r="AP58"/>
  <c r="AO58"/>
  <c r="AN58"/>
  <c r="AM58"/>
  <c r="AL58"/>
  <c r="AK58"/>
  <c r="BK57"/>
  <c r="EZ57" s="1"/>
  <c r="AD57" s="1"/>
  <c r="BL57" s="1"/>
  <c r="FE57" s="1"/>
  <c r="AE57" s="1"/>
  <c r="BG57"/>
  <c r="DZ57" s="1"/>
  <c r="Z57" s="1"/>
  <c r="BH57" s="1"/>
  <c r="EE57" s="1"/>
  <c r="AA57" s="1"/>
  <c r="BC57"/>
  <c r="CZ57" s="1"/>
  <c r="AY57"/>
  <c r="BZ57" s="1"/>
  <c r="R57" s="1"/>
  <c r="AZ57" s="1"/>
  <c r="CE57" s="1"/>
  <c r="S57" s="1"/>
  <c r="AT57"/>
  <c r="BJ57" s="1"/>
  <c r="EU57" s="1"/>
  <c r="AC57" s="1"/>
  <c r="AR57"/>
  <c r="AQ57"/>
  <c r="AP57"/>
  <c r="AO57"/>
  <c r="AN57"/>
  <c r="AM57"/>
  <c r="AL57"/>
  <c r="AK57"/>
  <c r="V57"/>
  <c r="BD57" s="1"/>
  <c r="DE57" s="1"/>
  <c r="W57" s="1"/>
  <c r="BK56"/>
  <c r="EZ56" s="1"/>
  <c r="AD56" s="1"/>
  <c r="BL56" s="1"/>
  <c r="FE56" s="1"/>
  <c r="AE56" s="1"/>
  <c r="BG56"/>
  <c r="DZ56" s="1"/>
  <c r="BC56"/>
  <c r="CZ56" s="1"/>
  <c r="V56" s="1"/>
  <c r="BD56" s="1"/>
  <c r="DE56" s="1"/>
  <c r="W56" s="1"/>
  <c r="AY56"/>
  <c r="BZ56" s="1"/>
  <c r="R56" s="1"/>
  <c r="AZ56" s="1"/>
  <c r="CE56" s="1"/>
  <c r="S56" s="1"/>
  <c r="AT56"/>
  <c r="BB56" s="1"/>
  <c r="CU56" s="1"/>
  <c r="U56" s="1"/>
  <c r="AR56"/>
  <c r="AQ56"/>
  <c r="AP56"/>
  <c r="AO56"/>
  <c r="AN56"/>
  <c r="AM56"/>
  <c r="AL56"/>
  <c r="AK56"/>
  <c r="Z56"/>
  <c r="BH56" s="1"/>
  <c r="EE56" s="1"/>
  <c r="AA56" s="1"/>
  <c r="BK55"/>
  <c r="EZ55" s="1"/>
  <c r="AD55" s="1"/>
  <c r="BL55" s="1"/>
  <c r="FE55" s="1"/>
  <c r="AE55" s="1"/>
  <c r="BG55"/>
  <c r="DZ55" s="1"/>
  <c r="Z55" s="1"/>
  <c r="BH55" s="1"/>
  <c r="EE55" s="1"/>
  <c r="AA55" s="1"/>
  <c r="BC55"/>
  <c r="CZ55" s="1"/>
  <c r="V55" s="1"/>
  <c r="BD55" s="1"/>
  <c r="DE55" s="1"/>
  <c r="W55" s="1"/>
  <c r="AY55"/>
  <c r="BZ55" s="1"/>
  <c r="R55" s="1"/>
  <c r="AZ55" s="1"/>
  <c r="CE55" s="1"/>
  <c r="S55" s="1"/>
  <c r="AT55"/>
  <c r="BF55" s="1"/>
  <c r="DU55" s="1"/>
  <c r="Y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F54" s="1"/>
  <c r="DU54" s="1"/>
  <c r="Y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AX52" s="1"/>
  <c r="BU52" s="1"/>
  <c r="Q52" s="1"/>
  <c r="AR52"/>
  <c r="AQ52"/>
  <c r="AP52"/>
  <c r="AO52"/>
  <c r="AN52"/>
  <c r="AM52"/>
  <c r="AL52"/>
  <c r="AK52"/>
  <c r="BK51"/>
  <c r="EZ51" s="1"/>
  <c r="AD51" s="1"/>
  <c r="BL51" s="1"/>
  <c r="FE51" s="1"/>
  <c r="AE51" s="1"/>
  <c r="BG51"/>
  <c r="DZ51" s="1"/>
  <c r="BC51"/>
  <c r="CZ51" s="1"/>
  <c r="V51" s="1"/>
  <c r="BD51" s="1"/>
  <c r="DE51" s="1"/>
  <c r="W51" s="1"/>
  <c r="AY51"/>
  <c r="BZ51" s="1"/>
  <c r="R51" s="1"/>
  <c r="AZ51" s="1"/>
  <c r="CE51" s="1"/>
  <c r="S51" s="1"/>
  <c r="AT51"/>
  <c r="BJ51" s="1"/>
  <c r="EU51" s="1"/>
  <c r="AC51" s="1"/>
  <c r="AR51"/>
  <c r="AQ51"/>
  <c r="AP51"/>
  <c r="AO51"/>
  <c r="AN51"/>
  <c r="AM51"/>
  <c r="AL51"/>
  <c r="AK51"/>
  <c r="Z51"/>
  <c r="BH51" s="1"/>
  <c r="EE51" s="1"/>
  <c r="AA51" s="1"/>
  <c r="BK50"/>
  <c r="EZ50" s="1"/>
  <c r="AD50" s="1"/>
  <c r="BL50" s="1"/>
  <c r="FE50" s="1"/>
  <c r="AE50" s="1"/>
  <c r="BG50"/>
  <c r="DZ50" s="1"/>
  <c r="Z50" s="1"/>
  <c r="BH50" s="1"/>
  <c r="EE50" s="1"/>
  <c r="AA50" s="1"/>
  <c r="BC50"/>
  <c r="CZ50" s="1"/>
  <c r="V50" s="1"/>
  <c r="BD50" s="1"/>
  <c r="DE50" s="1"/>
  <c r="W50" s="1"/>
  <c r="AY50"/>
  <c r="BZ50" s="1"/>
  <c r="R50" s="1"/>
  <c r="AZ50" s="1"/>
  <c r="CE50" s="1"/>
  <c r="S50" s="1"/>
  <c r="AT50"/>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AX48" s="1"/>
  <c r="BU48" s="1"/>
  <c r="Q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J47" s="1"/>
  <c r="EU47" s="1"/>
  <c r="AC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J43" s="1"/>
  <c r="EU43" s="1"/>
  <c r="AC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F42" s="1"/>
  <c r="DU42" s="1"/>
  <c r="Y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J39" s="1"/>
  <c r="EU39" s="1"/>
  <c r="AC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47"/>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AT77"/>
  <c r="BF77" s="1"/>
  <c r="DU77" s="1"/>
  <c r="Y77" s="1"/>
  <c r="AR77"/>
  <c r="AQ77"/>
  <c r="AP77"/>
  <c r="AO77"/>
  <c r="AN77"/>
  <c r="AM77"/>
  <c r="AL77"/>
  <c r="AK77"/>
  <c r="R77"/>
  <c r="AZ77" s="1"/>
  <c r="CE77" s="1"/>
  <c r="S77" s="1"/>
  <c r="BK76"/>
  <c r="EZ76" s="1"/>
  <c r="AD76" s="1"/>
  <c r="BL76" s="1"/>
  <c r="FE76" s="1"/>
  <c r="AE76" s="1"/>
  <c r="BG76"/>
  <c r="DZ76" s="1"/>
  <c r="BC76"/>
  <c r="CZ76" s="1"/>
  <c r="V76" s="1"/>
  <c r="BD76" s="1"/>
  <c r="DE76" s="1"/>
  <c r="W76" s="1"/>
  <c r="AY76"/>
  <c r="BZ76" s="1"/>
  <c r="R76" s="1"/>
  <c r="AZ76" s="1"/>
  <c r="CE76" s="1"/>
  <c r="S76" s="1"/>
  <c r="AT76"/>
  <c r="AX76" s="1"/>
  <c r="BU76" s="1"/>
  <c r="Q76" s="1"/>
  <c r="AR76"/>
  <c r="AQ76"/>
  <c r="AP76"/>
  <c r="AO76"/>
  <c r="AN76"/>
  <c r="AM76"/>
  <c r="AL76"/>
  <c r="AK76"/>
  <c r="Z76"/>
  <c r="BH76" s="1"/>
  <c r="EE76" s="1"/>
  <c r="AA76" s="1"/>
  <c r="BK75"/>
  <c r="EZ75" s="1"/>
  <c r="AD75" s="1"/>
  <c r="BL75" s="1"/>
  <c r="FE75" s="1"/>
  <c r="AE75" s="1"/>
  <c r="BG75"/>
  <c r="DZ75" s="1"/>
  <c r="Z75" s="1"/>
  <c r="BH75" s="1"/>
  <c r="EE75" s="1"/>
  <c r="AA75" s="1"/>
  <c r="BC75"/>
  <c r="CZ75" s="1"/>
  <c r="V75" s="1"/>
  <c r="BD75" s="1"/>
  <c r="DE75" s="1"/>
  <c r="W75" s="1"/>
  <c r="AY75"/>
  <c r="BZ75" s="1"/>
  <c r="R75" s="1"/>
  <c r="AZ75" s="1"/>
  <c r="CE75" s="1"/>
  <c r="S75" s="1"/>
  <c r="AT75"/>
  <c r="BJ75" s="1"/>
  <c r="EU75" s="1"/>
  <c r="AC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AX72" s="1"/>
  <c r="BU72" s="1"/>
  <c r="Q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J71" s="1"/>
  <c r="EU71" s="1"/>
  <c r="AC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AX69" s="1"/>
  <c r="BU69" s="1"/>
  <c r="Q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J68" s="1"/>
  <c r="EU68" s="1"/>
  <c r="AC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F66" s="1"/>
  <c r="DU66" s="1"/>
  <c r="Y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J65" s="1"/>
  <c r="EU65" s="1"/>
  <c r="AC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AR61"/>
  <c r="AQ61"/>
  <c r="AP61"/>
  <c r="AO61"/>
  <c r="AN61"/>
  <c r="AM61"/>
  <c r="AL61"/>
  <c r="AK61"/>
  <c r="BK60"/>
  <c r="EZ60" s="1"/>
  <c r="AD60" s="1"/>
  <c r="BL60" s="1"/>
  <c r="FE60" s="1"/>
  <c r="AE60" s="1"/>
  <c r="BG60"/>
  <c r="DZ60" s="1"/>
  <c r="BC60"/>
  <c r="CZ60" s="1"/>
  <c r="V60" s="1"/>
  <c r="BD60" s="1"/>
  <c r="DE60" s="1"/>
  <c r="W60" s="1"/>
  <c r="AY60"/>
  <c r="BZ60" s="1"/>
  <c r="R60" s="1"/>
  <c r="AZ60" s="1"/>
  <c r="CE60" s="1"/>
  <c r="S60" s="1"/>
  <c r="AT60"/>
  <c r="BB60" s="1"/>
  <c r="CU60" s="1"/>
  <c r="U60" s="1"/>
  <c r="AR60"/>
  <c r="AQ60"/>
  <c r="AP60"/>
  <c r="AO60"/>
  <c r="AN60"/>
  <c r="AM60"/>
  <c r="AL60"/>
  <c r="AK60"/>
  <c r="Z60"/>
  <c r="BH60" s="1"/>
  <c r="EE60" s="1"/>
  <c r="AA60" s="1"/>
  <c r="BK59"/>
  <c r="EZ59" s="1"/>
  <c r="AD59" s="1"/>
  <c r="BL59" s="1"/>
  <c r="FE59" s="1"/>
  <c r="AE59" s="1"/>
  <c r="BG59"/>
  <c r="DZ59" s="1"/>
  <c r="Z59" s="1"/>
  <c r="BH59" s="1"/>
  <c r="EE59" s="1"/>
  <c r="AA59" s="1"/>
  <c r="BC59"/>
  <c r="CZ59" s="1"/>
  <c r="V59" s="1"/>
  <c r="BD59" s="1"/>
  <c r="DE59" s="1"/>
  <c r="W59" s="1"/>
  <c r="AY59"/>
  <c r="BZ59" s="1"/>
  <c r="R59" s="1"/>
  <c r="AZ59" s="1"/>
  <c r="CE59" s="1"/>
  <c r="S59" s="1"/>
  <c r="AT59"/>
  <c r="BJ59" s="1"/>
  <c r="EU59" s="1"/>
  <c r="AC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J58" s="1"/>
  <c r="EU58" s="1"/>
  <c r="AC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AX56" s="1"/>
  <c r="BU56" s="1"/>
  <c r="Q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J55" s="1"/>
  <c r="EU55" s="1"/>
  <c r="AC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AX52" s="1"/>
  <c r="BU52" s="1"/>
  <c r="Q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J51" s="1"/>
  <c r="EU51" s="1"/>
  <c r="AC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BC46"/>
  <c r="CZ46" s="1"/>
  <c r="V46" s="1"/>
  <c r="BD46" s="1"/>
  <c r="DE46" s="1"/>
  <c r="W46" s="1"/>
  <c r="AY46"/>
  <c r="BZ46" s="1"/>
  <c r="R46" s="1"/>
  <c r="AZ46" s="1"/>
  <c r="CE46" s="1"/>
  <c r="S46" s="1"/>
  <c r="AT46"/>
  <c r="BB46" s="1"/>
  <c r="CU46" s="1"/>
  <c r="U46" s="1"/>
  <c r="AR46"/>
  <c r="AQ46"/>
  <c r="AP46"/>
  <c r="AO46"/>
  <c r="AN46"/>
  <c r="AM46"/>
  <c r="AL46"/>
  <c r="AK46"/>
  <c r="Z46"/>
  <c r="BH46" s="1"/>
  <c r="EE46" s="1"/>
  <c r="AA46" s="1"/>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AX43" s="1"/>
  <c r="BU43" s="1"/>
  <c r="Q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J42" s="1"/>
  <c r="EU42" s="1"/>
  <c r="AC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AX39" s="1"/>
  <c r="BU39" s="1"/>
  <c r="Q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J38" s="1"/>
  <c r="EU38" s="1"/>
  <c r="AC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F37" s="1"/>
  <c r="DU37" s="1"/>
  <c r="Y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48"/>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J76" s="1"/>
  <c r="EU76" s="1"/>
  <c r="AC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F75" s="1"/>
  <c r="DU75" s="1"/>
  <c r="Y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AX73" s="1"/>
  <c r="BU73" s="1"/>
  <c r="Q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F71" s="1"/>
  <c r="DU71" s="1"/>
  <c r="Y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AX69" s="1"/>
  <c r="BU69" s="1"/>
  <c r="Q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J66" s="1"/>
  <c r="EU66" s="1"/>
  <c r="AC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AR63"/>
  <c r="AQ63"/>
  <c r="AP63"/>
  <c r="AO63"/>
  <c r="AN63"/>
  <c r="AM63"/>
  <c r="AL63"/>
  <c r="AK63"/>
  <c r="BK62"/>
  <c r="EZ62" s="1"/>
  <c r="AD62" s="1"/>
  <c r="BL62" s="1"/>
  <c r="FE62" s="1"/>
  <c r="AE62" s="1"/>
  <c r="BG62"/>
  <c r="DZ62" s="1"/>
  <c r="Z62" s="1"/>
  <c r="BH62" s="1"/>
  <c r="EE62" s="1"/>
  <c r="AA62" s="1"/>
  <c r="BC62"/>
  <c r="CZ62" s="1"/>
  <c r="V62" s="1"/>
  <c r="BD62" s="1"/>
  <c r="DE62" s="1"/>
  <c r="W62" s="1"/>
  <c r="AY62"/>
  <c r="BZ62" s="1"/>
  <c r="AT62"/>
  <c r="BJ62" s="1"/>
  <c r="EU62" s="1"/>
  <c r="AC62" s="1"/>
  <c r="AR62"/>
  <c r="AQ62"/>
  <c r="AP62"/>
  <c r="AO62"/>
  <c r="AN62"/>
  <c r="AM62"/>
  <c r="AL62"/>
  <c r="AK62"/>
  <c r="R62"/>
  <c r="AZ62" s="1"/>
  <c r="CE62" s="1"/>
  <c r="S62" s="1"/>
  <c r="BK61"/>
  <c r="EZ61" s="1"/>
  <c r="AD61" s="1"/>
  <c r="BL61" s="1"/>
  <c r="FE61" s="1"/>
  <c r="AE61" s="1"/>
  <c r="BG61"/>
  <c r="DZ61" s="1"/>
  <c r="Z61" s="1"/>
  <c r="BH61" s="1"/>
  <c r="EE61" s="1"/>
  <c r="AA61" s="1"/>
  <c r="BC61"/>
  <c r="CZ61" s="1"/>
  <c r="V61" s="1"/>
  <c r="BD61" s="1"/>
  <c r="DE61" s="1"/>
  <c r="W61" s="1"/>
  <c r="AY61"/>
  <c r="BZ61" s="1"/>
  <c r="R61" s="1"/>
  <c r="AZ61" s="1"/>
  <c r="CE61" s="1"/>
  <c r="S61" s="1"/>
  <c r="AT61"/>
  <c r="BJ61" s="1"/>
  <c r="EU61" s="1"/>
  <c r="AC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J57" s="1"/>
  <c r="EU57" s="1"/>
  <c r="AC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J53" s="1"/>
  <c r="EU53" s="1"/>
  <c r="AC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AR49"/>
  <c r="AQ49"/>
  <c r="AP49"/>
  <c r="AO49"/>
  <c r="AN49"/>
  <c r="AM49"/>
  <c r="AL49"/>
  <c r="AK49"/>
  <c r="BK48"/>
  <c r="EZ48" s="1"/>
  <c r="AD48" s="1"/>
  <c r="BL48" s="1"/>
  <c r="FE48" s="1"/>
  <c r="AE48" s="1"/>
  <c r="BG48"/>
  <c r="DZ48" s="1"/>
  <c r="BC48"/>
  <c r="CZ48" s="1"/>
  <c r="V48" s="1"/>
  <c r="BD48" s="1"/>
  <c r="DE48" s="1"/>
  <c r="W48" s="1"/>
  <c r="AY48"/>
  <c r="BZ48" s="1"/>
  <c r="R48" s="1"/>
  <c r="AZ48" s="1"/>
  <c r="CE48" s="1"/>
  <c r="S48" s="1"/>
  <c r="AT48"/>
  <c r="BB48" s="1"/>
  <c r="CU48" s="1"/>
  <c r="U48" s="1"/>
  <c r="AR48"/>
  <c r="AQ48"/>
  <c r="AP48"/>
  <c r="AO48"/>
  <c r="AN48"/>
  <c r="AM48"/>
  <c r="AL48"/>
  <c r="AK48"/>
  <c r="Z48"/>
  <c r="BH48" s="1"/>
  <c r="EE48" s="1"/>
  <c r="AA48" s="1"/>
  <c r="BK47"/>
  <c r="EZ47" s="1"/>
  <c r="AD47" s="1"/>
  <c r="BL47" s="1"/>
  <c r="FE47" s="1"/>
  <c r="AE47" s="1"/>
  <c r="BG47"/>
  <c r="DZ47" s="1"/>
  <c r="Z47" s="1"/>
  <c r="BH47" s="1"/>
  <c r="EE47" s="1"/>
  <c r="AA47" s="1"/>
  <c r="BC47"/>
  <c r="CZ47" s="1"/>
  <c r="V47" s="1"/>
  <c r="BD47" s="1"/>
  <c r="DE47" s="1"/>
  <c r="W47" s="1"/>
  <c r="AY47"/>
  <c r="BZ47" s="1"/>
  <c r="R47" s="1"/>
  <c r="AZ47" s="1"/>
  <c r="CE47" s="1"/>
  <c r="S47" s="1"/>
  <c r="AT47"/>
  <c r="BJ47" s="1"/>
  <c r="EU47" s="1"/>
  <c r="AC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AX43" s="1"/>
  <c r="BU43" s="1"/>
  <c r="Q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J42" s="1"/>
  <c r="EU42" s="1"/>
  <c r="AC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J38" s="1"/>
  <c r="EU38" s="1"/>
  <c r="AC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BC36"/>
  <c r="CZ36" s="1"/>
  <c r="AY36"/>
  <c r="BZ36" s="1"/>
  <c r="AT36"/>
  <c r="AX36" s="1"/>
  <c r="BU36" s="1"/>
  <c r="Q36" s="1"/>
  <c r="AR36"/>
  <c r="AQ36"/>
  <c r="AP36"/>
  <c r="AO36"/>
  <c r="AN36"/>
  <c r="AM36"/>
  <c r="AL36"/>
  <c r="AK36"/>
  <c r="AA36"/>
  <c r="V36"/>
  <c r="BD36" s="1"/>
  <c r="DE36" s="1"/>
  <c r="W36" s="1"/>
  <c r="R36"/>
  <c r="AZ36" s="1"/>
  <c r="CE36" s="1"/>
  <c r="S36" s="1"/>
  <c r="I20"/>
  <c r="AD19"/>
  <c r="Z19"/>
  <c r="V19"/>
  <c r="R19"/>
  <c r="I19"/>
  <c r="X14"/>
  <c r="E14"/>
  <c r="E13"/>
  <c r="AG12"/>
  <c r="AB12"/>
  <c r="T12"/>
  <c r="P12"/>
  <c r="E12"/>
  <c r="AO11"/>
  <c r="E11"/>
  <c r="BK85" i="49"/>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AX75" s="1"/>
  <c r="BU75" s="1"/>
  <c r="Q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J74" s="1"/>
  <c r="EU74" s="1"/>
  <c r="AC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F73" s="1"/>
  <c r="DU73" s="1"/>
  <c r="Y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F69" s="1"/>
  <c r="DU69" s="1"/>
  <c r="Y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AX67" s="1"/>
  <c r="BU67" s="1"/>
  <c r="Q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AX65" s="1"/>
  <c r="BU65" s="1"/>
  <c r="Q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J64" s="1"/>
  <c r="EU64" s="1"/>
  <c r="AC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F63" s="1"/>
  <c r="DU63" s="1"/>
  <c r="Y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AX61" s="1"/>
  <c r="BU61" s="1"/>
  <c r="Q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F59" s="1"/>
  <c r="DU59" s="1"/>
  <c r="Y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F57" s="1"/>
  <c r="DU57" s="1"/>
  <c r="Y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AX55" s="1"/>
  <c r="BU55" s="1"/>
  <c r="Q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AR52"/>
  <c r="AQ52"/>
  <c r="AP52"/>
  <c r="AO52"/>
  <c r="AN52"/>
  <c r="AM52"/>
  <c r="AL52"/>
  <c r="AK52"/>
  <c r="BK51"/>
  <c r="EZ51" s="1"/>
  <c r="AD51" s="1"/>
  <c r="BL51" s="1"/>
  <c r="FE51" s="1"/>
  <c r="AE51" s="1"/>
  <c r="BG51"/>
  <c r="DZ51" s="1"/>
  <c r="Z51" s="1"/>
  <c r="BH51" s="1"/>
  <c r="EE51" s="1"/>
  <c r="BC51"/>
  <c r="CZ51" s="1"/>
  <c r="AY51"/>
  <c r="BZ51" s="1"/>
  <c r="R51" s="1"/>
  <c r="AZ51" s="1"/>
  <c r="CE51" s="1"/>
  <c r="S51" s="1"/>
  <c r="AT51"/>
  <c r="AX51" s="1"/>
  <c r="BU51" s="1"/>
  <c r="Q51" s="1"/>
  <c r="AR51"/>
  <c r="AQ51"/>
  <c r="AP51"/>
  <c r="AO51"/>
  <c r="AN51"/>
  <c r="AM51"/>
  <c r="AL51"/>
  <c r="AK51"/>
  <c r="AA51"/>
  <c r="V51"/>
  <c r="BD51" s="1"/>
  <c r="DE51" s="1"/>
  <c r="W51" s="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BC49"/>
  <c r="CZ49" s="1"/>
  <c r="V49" s="1"/>
  <c r="BD49" s="1"/>
  <c r="DE49" s="1"/>
  <c r="W49" s="1"/>
  <c r="AY49"/>
  <c r="BZ49" s="1"/>
  <c r="R49" s="1"/>
  <c r="AZ49" s="1"/>
  <c r="CE49" s="1"/>
  <c r="S49" s="1"/>
  <c r="AT49"/>
  <c r="BB49" s="1"/>
  <c r="CU49" s="1"/>
  <c r="U49" s="1"/>
  <c r="AR49"/>
  <c r="AQ49"/>
  <c r="AP49"/>
  <c r="AO49"/>
  <c r="AN49"/>
  <c r="AM49"/>
  <c r="AL49"/>
  <c r="AK49"/>
  <c r="Z49"/>
  <c r="BH49" s="1"/>
  <c r="EE49" s="1"/>
  <c r="AA49" s="1"/>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J47" s="1"/>
  <c r="EU47" s="1"/>
  <c r="AC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AX44" s="1"/>
  <c r="BU44" s="1"/>
  <c r="Q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J43" s="1"/>
  <c r="EU43" s="1"/>
  <c r="AC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AX40" s="1"/>
  <c r="BU40" s="1"/>
  <c r="Q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J39" s="1"/>
  <c r="EU39" s="1"/>
  <c r="AC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50"/>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BB79" s="1"/>
  <c r="CU79" s="1"/>
  <c r="U79" s="1"/>
  <c r="AR79"/>
  <c r="AQ79"/>
  <c r="AP79"/>
  <c r="AO79"/>
  <c r="AN79"/>
  <c r="AM79"/>
  <c r="AL79"/>
  <c r="AK79"/>
  <c r="BK78"/>
  <c r="EZ78" s="1"/>
  <c r="AD78" s="1"/>
  <c r="BL78" s="1"/>
  <c r="FE78" s="1"/>
  <c r="AE78" s="1"/>
  <c r="BG78"/>
  <c r="DZ78" s="1"/>
  <c r="Z78" s="1"/>
  <c r="BH78" s="1"/>
  <c r="EE78" s="1"/>
  <c r="AA78" s="1"/>
  <c r="BC78"/>
  <c r="CZ78" s="1"/>
  <c r="AY78"/>
  <c r="BZ78" s="1"/>
  <c r="R78" s="1"/>
  <c r="AZ78" s="1"/>
  <c r="CE78" s="1"/>
  <c r="S78" s="1"/>
  <c r="AT78"/>
  <c r="BJ78" s="1"/>
  <c r="EU78" s="1"/>
  <c r="AC78" s="1"/>
  <c r="AR78"/>
  <c r="AQ78"/>
  <c r="AP78"/>
  <c r="AO78"/>
  <c r="AN78"/>
  <c r="AM78"/>
  <c r="AL78"/>
  <c r="AK78"/>
  <c r="V78"/>
  <c r="BD78" s="1"/>
  <c r="DE78" s="1"/>
  <c r="W78" s="1"/>
  <c r="BK77"/>
  <c r="EZ77" s="1"/>
  <c r="AD77" s="1"/>
  <c r="BL77" s="1"/>
  <c r="FE77" s="1"/>
  <c r="AE77" s="1"/>
  <c r="BG77"/>
  <c r="DZ77" s="1"/>
  <c r="BC77"/>
  <c r="CZ77" s="1"/>
  <c r="V77" s="1"/>
  <c r="BD77" s="1"/>
  <c r="DE77" s="1"/>
  <c r="W77" s="1"/>
  <c r="AY77"/>
  <c r="BZ77" s="1"/>
  <c r="R77" s="1"/>
  <c r="AZ77" s="1"/>
  <c r="CE77" s="1"/>
  <c r="S77" s="1"/>
  <c r="AT77"/>
  <c r="BB77" s="1"/>
  <c r="CU77" s="1"/>
  <c r="U77" s="1"/>
  <c r="AR77"/>
  <c r="AQ77"/>
  <c r="AP77"/>
  <c r="AO77"/>
  <c r="AN77"/>
  <c r="AM77"/>
  <c r="AL77"/>
  <c r="AK77"/>
  <c r="Z77"/>
  <c r="BH77" s="1"/>
  <c r="EE77" s="1"/>
  <c r="AA77" s="1"/>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J74" s="1"/>
  <c r="EU74" s="1"/>
  <c r="AC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BC71"/>
  <c r="CZ71" s="1"/>
  <c r="V71" s="1"/>
  <c r="BD71" s="1"/>
  <c r="DE71" s="1"/>
  <c r="W71" s="1"/>
  <c r="AY71"/>
  <c r="BZ71" s="1"/>
  <c r="R71" s="1"/>
  <c r="AZ71" s="1"/>
  <c r="CE71" s="1"/>
  <c r="S71" s="1"/>
  <c r="AT71"/>
  <c r="BB71" s="1"/>
  <c r="CU71" s="1"/>
  <c r="U71" s="1"/>
  <c r="AR71"/>
  <c r="AQ71"/>
  <c r="AP71"/>
  <c r="AO71"/>
  <c r="AN71"/>
  <c r="AM71"/>
  <c r="AL71"/>
  <c r="AK71"/>
  <c r="Z71"/>
  <c r="BH71" s="1"/>
  <c r="EE71" s="1"/>
  <c r="AA71" s="1"/>
  <c r="BK70"/>
  <c r="EZ70" s="1"/>
  <c r="AD70" s="1"/>
  <c r="BL70" s="1"/>
  <c r="FE70" s="1"/>
  <c r="AE70" s="1"/>
  <c r="BG70"/>
  <c r="DZ70" s="1"/>
  <c r="Z70" s="1"/>
  <c r="BH70" s="1"/>
  <c r="EE70" s="1"/>
  <c r="AA70" s="1"/>
  <c r="BC70"/>
  <c r="CZ70" s="1"/>
  <c r="AY70"/>
  <c r="BZ70" s="1"/>
  <c r="R70" s="1"/>
  <c r="AZ70" s="1"/>
  <c r="CE70" s="1"/>
  <c r="S70" s="1"/>
  <c r="AT70"/>
  <c r="BB70" s="1"/>
  <c r="CU70" s="1"/>
  <c r="U70" s="1"/>
  <c r="AR70"/>
  <c r="AQ70"/>
  <c r="AP70"/>
  <c r="AO70"/>
  <c r="AN70"/>
  <c r="AM70"/>
  <c r="AL70"/>
  <c r="AK70"/>
  <c r="V70"/>
  <c r="BD70" s="1"/>
  <c r="DE70" s="1"/>
  <c r="W70" s="1"/>
  <c r="BK69"/>
  <c r="EZ69" s="1"/>
  <c r="AD69" s="1"/>
  <c r="BL69" s="1"/>
  <c r="FE69" s="1"/>
  <c r="AE69" s="1"/>
  <c r="BG69"/>
  <c r="DZ69" s="1"/>
  <c r="Z69" s="1"/>
  <c r="BH69" s="1"/>
  <c r="EE69" s="1"/>
  <c r="AA69" s="1"/>
  <c r="BC69"/>
  <c r="CZ69" s="1"/>
  <c r="V69" s="1"/>
  <c r="BD69" s="1"/>
  <c r="DE69" s="1"/>
  <c r="W69" s="1"/>
  <c r="AY69"/>
  <c r="BZ69" s="1"/>
  <c r="R69" s="1"/>
  <c r="AZ69" s="1"/>
  <c r="CE69" s="1"/>
  <c r="S69" s="1"/>
  <c r="AT69"/>
  <c r="BJ69" s="1"/>
  <c r="EU69" s="1"/>
  <c r="AC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AX65" s="1"/>
  <c r="BU65" s="1"/>
  <c r="Q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J64" s="1"/>
  <c r="EU64" s="1"/>
  <c r="AC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AX61" s="1"/>
  <c r="BU61" s="1"/>
  <c r="Q61" s="1"/>
  <c r="AR61"/>
  <c r="AQ61"/>
  <c r="AP61"/>
  <c r="AO61"/>
  <c r="AN61"/>
  <c r="AM61"/>
  <c r="AL61"/>
  <c r="AK61"/>
  <c r="BK60"/>
  <c r="EZ60" s="1"/>
  <c r="AD60" s="1"/>
  <c r="BL60" s="1"/>
  <c r="FE60" s="1"/>
  <c r="AE60" s="1"/>
  <c r="BG60"/>
  <c r="DZ60" s="1"/>
  <c r="BC60"/>
  <c r="CZ60" s="1"/>
  <c r="V60" s="1"/>
  <c r="BD60" s="1"/>
  <c r="DE60" s="1"/>
  <c r="W60" s="1"/>
  <c r="AY60"/>
  <c r="BZ60" s="1"/>
  <c r="R60" s="1"/>
  <c r="AZ60" s="1"/>
  <c r="CE60" s="1"/>
  <c r="S60" s="1"/>
  <c r="AT60"/>
  <c r="BJ60" s="1"/>
  <c r="EU60" s="1"/>
  <c r="AC60" s="1"/>
  <c r="AR60"/>
  <c r="AQ60"/>
  <c r="AP60"/>
  <c r="AO60"/>
  <c r="AN60"/>
  <c r="AM60"/>
  <c r="AL60"/>
  <c r="AK60"/>
  <c r="Z60"/>
  <c r="BH60" s="1"/>
  <c r="EE60" s="1"/>
  <c r="AA60" s="1"/>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J57" s="1"/>
  <c r="EU57" s="1"/>
  <c r="AC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J56" s="1"/>
  <c r="EU56" s="1"/>
  <c r="AC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F52" s="1"/>
  <c r="DU52" s="1"/>
  <c r="Y52" s="1"/>
  <c r="AR52"/>
  <c r="AQ52"/>
  <c r="AP52"/>
  <c r="AO52"/>
  <c r="AN52"/>
  <c r="AM52"/>
  <c r="AL52"/>
  <c r="AK52"/>
  <c r="BK46"/>
  <c r="EZ46" s="1"/>
  <c r="AD46" s="1"/>
  <c r="BL46" s="1"/>
  <c r="FE46" s="1"/>
  <c r="AE46" s="1"/>
  <c r="BG46"/>
  <c r="DZ46" s="1"/>
  <c r="Z46" s="1"/>
  <c r="BH46" s="1"/>
  <c r="EE46" s="1"/>
  <c r="AA46" s="1"/>
  <c r="BC46"/>
  <c r="CZ46" s="1"/>
  <c r="V46" s="1"/>
  <c r="BD46" s="1"/>
  <c r="DE46" s="1"/>
  <c r="W46" s="1"/>
  <c r="AY46"/>
  <c r="BZ46" s="1"/>
  <c r="R46" s="1"/>
  <c r="AZ46" s="1"/>
  <c r="CE46" s="1"/>
  <c r="S46" s="1"/>
  <c r="AT46"/>
  <c r="BF46" s="1"/>
  <c r="DU46" s="1"/>
  <c r="Y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J44" s="1"/>
  <c r="EU44" s="1"/>
  <c r="AC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F43" s="1"/>
  <c r="DU43" s="1"/>
  <c r="Y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AX41" s="1"/>
  <c r="BU41" s="1"/>
  <c r="Q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J40" s="1"/>
  <c r="EU40" s="1"/>
  <c r="AC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F39" s="1"/>
  <c r="DU39" s="1"/>
  <c r="Y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AX37" s="1"/>
  <c r="BU37" s="1"/>
  <c r="Q37" s="1"/>
  <c r="AR37"/>
  <c r="AQ37"/>
  <c r="AP37"/>
  <c r="AO37"/>
  <c r="AN37"/>
  <c r="AM37"/>
  <c r="AL37"/>
  <c r="AK37"/>
  <c r="A37"/>
  <c r="A38" s="1"/>
  <c r="A39" s="1"/>
  <c r="A40" s="1"/>
  <c r="A41" s="1"/>
  <c r="A42" s="1"/>
  <c r="A43" s="1"/>
  <c r="A44" s="1"/>
  <c r="A45" s="1"/>
  <c r="A46"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51"/>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BC76"/>
  <c r="CZ76" s="1"/>
  <c r="V76" s="1"/>
  <c r="BD76" s="1"/>
  <c r="DE76" s="1"/>
  <c r="W76" s="1"/>
  <c r="AY76"/>
  <c r="BZ76" s="1"/>
  <c r="R76" s="1"/>
  <c r="AZ76" s="1"/>
  <c r="CE76" s="1"/>
  <c r="S76" s="1"/>
  <c r="AT76"/>
  <c r="AX76" s="1"/>
  <c r="BU76" s="1"/>
  <c r="Q76" s="1"/>
  <c r="AR76"/>
  <c r="AQ76"/>
  <c r="AP76"/>
  <c r="AO76"/>
  <c r="AN76"/>
  <c r="AM76"/>
  <c r="AL76"/>
  <c r="AK76"/>
  <c r="Z76"/>
  <c r="BH76" s="1"/>
  <c r="EE76" s="1"/>
  <c r="AA76" s="1"/>
  <c r="BK75"/>
  <c r="EZ75" s="1"/>
  <c r="AD75" s="1"/>
  <c r="BL75" s="1"/>
  <c r="FE75" s="1"/>
  <c r="AE75" s="1"/>
  <c r="BG75"/>
  <c r="DZ75" s="1"/>
  <c r="Z75" s="1"/>
  <c r="BH75" s="1"/>
  <c r="EE75" s="1"/>
  <c r="AA75" s="1"/>
  <c r="BC75"/>
  <c r="CZ75" s="1"/>
  <c r="V75" s="1"/>
  <c r="BD75" s="1"/>
  <c r="DE75" s="1"/>
  <c r="W75" s="1"/>
  <c r="AY75"/>
  <c r="BZ75" s="1"/>
  <c r="R75" s="1"/>
  <c r="AZ75" s="1"/>
  <c r="CE75" s="1"/>
  <c r="S75" s="1"/>
  <c r="AT75"/>
  <c r="BJ75" s="1"/>
  <c r="EU75" s="1"/>
  <c r="AC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AX72" s="1"/>
  <c r="BU72" s="1"/>
  <c r="Q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AT68"/>
  <c r="BJ68" s="1"/>
  <c r="EU68" s="1"/>
  <c r="AC68" s="1"/>
  <c r="AR68"/>
  <c r="AQ68"/>
  <c r="AP68"/>
  <c r="AO68"/>
  <c r="AN68"/>
  <c r="AM68"/>
  <c r="AL68"/>
  <c r="AK68"/>
  <c r="R68"/>
  <c r="AZ68" s="1"/>
  <c r="CE68" s="1"/>
  <c r="S68" s="1"/>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J65" s="1"/>
  <c r="EU65" s="1"/>
  <c r="AC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BC63"/>
  <c r="CZ63" s="1"/>
  <c r="AY63"/>
  <c r="BZ63" s="1"/>
  <c r="R63" s="1"/>
  <c r="AZ63" s="1"/>
  <c r="CE63" s="1"/>
  <c r="S63" s="1"/>
  <c r="AT63"/>
  <c r="BB63" s="1"/>
  <c r="CU63" s="1"/>
  <c r="U63" s="1"/>
  <c r="AR63"/>
  <c r="AQ63"/>
  <c r="AP63"/>
  <c r="AO63"/>
  <c r="AN63"/>
  <c r="AM63"/>
  <c r="AL63"/>
  <c r="AK63"/>
  <c r="AA63"/>
  <c r="V63"/>
  <c r="BD63" s="1"/>
  <c r="DE63" s="1"/>
  <c r="W63" s="1"/>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AX57" s="1"/>
  <c r="BU57" s="1"/>
  <c r="Q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AY52"/>
  <c r="BZ52" s="1"/>
  <c r="R52" s="1"/>
  <c r="AZ52" s="1"/>
  <c r="CE52" s="1"/>
  <c r="S52" s="1"/>
  <c r="AT52"/>
  <c r="BB52" s="1"/>
  <c r="CU52" s="1"/>
  <c r="U52" s="1"/>
  <c r="AR52"/>
  <c r="AQ52"/>
  <c r="AP52"/>
  <c r="AO52"/>
  <c r="AN52"/>
  <c r="AM52"/>
  <c r="AL52"/>
  <c r="AK52"/>
  <c r="V52"/>
  <c r="BD52" s="1"/>
  <c r="DE52" s="1"/>
  <c r="W52" s="1"/>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F50" s="1"/>
  <c r="DU50" s="1"/>
  <c r="Y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AX47" s="1"/>
  <c r="BU47" s="1"/>
  <c r="Q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J43" s="1"/>
  <c r="EU43" s="1"/>
  <c r="AC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J39" s="1"/>
  <c r="EU39" s="1"/>
  <c r="AC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52"/>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J75" s="1"/>
  <c r="EU75" s="1"/>
  <c r="AC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F74" s="1"/>
  <c r="DU74" s="1"/>
  <c r="Y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J71" s="1"/>
  <c r="EU71" s="1"/>
  <c r="AC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J70" s="1"/>
  <c r="EU70" s="1"/>
  <c r="AC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AT68"/>
  <c r="BB68" s="1"/>
  <c r="CU68" s="1"/>
  <c r="U68" s="1"/>
  <c r="AR68"/>
  <c r="AQ68"/>
  <c r="AP68"/>
  <c r="AO68"/>
  <c r="AN68"/>
  <c r="AM68"/>
  <c r="AL68"/>
  <c r="AK68"/>
  <c r="R68"/>
  <c r="AZ68" s="1"/>
  <c r="CE68" s="1"/>
  <c r="S68" s="1"/>
  <c r="BK67"/>
  <c r="EZ67" s="1"/>
  <c r="AD67" s="1"/>
  <c r="BL67" s="1"/>
  <c r="FE67" s="1"/>
  <c r="AE67" s="1"/>
  <c r="BG67"/>
  <c r="DZ67" s="1"/>
  <c r="Z67" s="1"/>
  <c r="BH67" s="1"/>
  <c r="EE67" s="1"/>
  <c r="AA67" s="1"/>
  <c r="BC67"/>
  <c r="CZ67" s="1"/>
  <c r="V67" s="1"/>
  <c r="BD67" s="1"/>
  <c r="DE67" s="1"/>
  <c r="W67" s="1"/>
  <c r="AY67"/>
  <c r="BZ67" s="1"/>
  <c r="R67" s="1"/>
  <c r="AZ67" s="1"/>
  <c r="CE67" s="1"/>
  <c r="S67" s="1"/>
  <c r="AT67"/>
  <c r="BJ67" s="1"/>
  <c r="EU67" s="1"/>
  <c r="AC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AX63" s="1"/>
  <c r="BU63" s="1"/>
  <c r="Q63" s="1"/>
  <c r="AR63"/>
  <c r="AQ63"/>
  <c r="AP63"/>
  <c r="AO63"/>
  <c r="AN63"/>
  <c r="AM63"/>
  <c r="AL63"/>
  <c r="AK63"/>
  <c r="BK62"/>
  <c r="EZ62" s="1"/>
  <c r="AD62" s="1"/>
  <c r="BL62" s="1"/>
  <c r="FE62" s="1"/>
  <c r="AE62" s="1"/>
  <c r="BG62"/>
  <c r="DZ62" s="1"/>
  <c r="Z62" s="1"/>
  <c r="BH62" s="1"/>
  <c r="EE62" s="1"/>
  <c r="AA62" s="1"/>
  <c r="BC62"/>
  <c r="CZ62" s="1"/>
  <c r="V62" s="1"/>
  <c r="BD62" s="1"/>
  <c r="DE62" s="1"/>
  <c r="W62" s="1"/>
  <c r="AY62"/>
  <c r="BZ62" s="1"/>
  <c r="AT62"/>
  <c r="BB62" s="1"/>
  <c r="CU62" s="1"/>
  <c r="U62" s="1"/>
  <c r="AR62"/>
  <c r="AQ62"/>
  <c r="AP62"/>
  <c r="AO62"/>
  <c r="AN62"/>
  <c r="AM62"/>
  <c r="AL62"/>
  <c r="AK62"/>
  <c r="R62"/>
  <c r="AZ62" s="1"/>
  <c r="CE62" s="1"/>
  <c r="S62" s="1"/>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AT59"/>
  <c r="BB59" s="1"/>
  <c r="CU59" s="1"/>
  <c r="U59" s="1"/>
  <c r="AR59"/>
  <c r="AQ59"/>
  <c r="AP59"/>
  <c r="AO59"/>
  <c r="AN59"/>
  <c r="AM59"/>
  <c r="AL59"/>
  <c r="AK59"/>
  <c r="R59"/>
  <c r="AZ59" s="1"/>
  <c r="CE59" s="1"/>
  <c r="S59" s="1"/>
  <c r="BK58"/>
  <c r="EZ58" s="1"/>
  <c r="AD58" s="1"/>
  <c r="BL58" s="1"/>
  <c r="FE58" s="1"/>
  <c r="AE58" s="1"/>
  <c r="BG58"/>
  <c r="DZ58" s="1"/>
  <c r="BC58"/>
  <c r="CZ58" s="1"/>
  <c r="V58" s="1"/>
  <c r="BD58" s="1"/>
  <c r="DE58" s="1"/>
  <c r="W58" s="1"/>
  <c r="AY58"/>
  <c r="BZ58" s="1"/>
  <c r="R58" s="1"/>
  <c r="AZ58" s="1"/>
  <c r="CE58" s="1"/>
  <c r="S58" s="1"/>
  <c r="AT58"/>
  <c r="AX58" s="1"/>
  <c r="BU58" s="1"/>
  <c r="Q58" s="1"/>
  <c r="AR58"/>
  <c r="AQ58"/>
  <c r="AP58"/>
  <c r="AO58"/>
  <c r="AN58"/>
  <c r="AM58"/>
  <c r="AL58"/>
  <c r="AK58"/>
  <c r="Z58"/>
  <c r="BH58" s="1"/>
  <c r="EE58" s="1"/>
  <c r="AA58" s="1"/>
  <c r="BK57"/>
  <c r="EZ57" s="1"/>
  <c r="AD57" s="1"/>
  <c r="BL57" s="1"/>
  <c r="FE57" s="1"/>
  <c r="AE57" s="1"/>
  <c r="BG57"/>
  <c r="DZ57" s="1"/>
  <c r="Z57" s="1"/>
  <c r="BH57" s="1"/>
  <c r="EE57" s="1"/>
  <c r="AA57" s="1"/>
  <c r="BC57"/>
  <c r="CZ57" s="1"/>
  <c r="V57" s="1"/>
  <c r="BD57" s="1"/>
  <c r="DE57" s="1"/>
  <c r="W57" s="1"/>
  <c r="AY57"/>
  <c r="BZ57" s="1"/>
  <c r="R57" s="1"/>
  <c r="AZ57" s="1"/>
  <c r="CE57" s="1"/>
  <c r="S57" s="1"/>
  <c r="AT57"/>
  <c r="AX57" s="1"/>
  <c r="BU57" s="1"/>
  <c r="Q57" s="1"/>
  <c r="AR57"/>
  <c r="AQ57"/>
  <c r="AP57"/>
  <c r="AO57"/>
  <c r="AN57"/>
  <c r="AM57"/>
  <c r="AL57"/>
  <c r="AK57"/>
  <c r="BK56"/>
  <c r="EZ56" s="1"/>
  <c r="AD56" s="1"/>
  <c r="BL56" s="1"/>
  <c r="FE56" s="1"/>
  <c r="AE56" s="1"/>
  <c r="BJ56"/>
  <c r="EU56" s="1"/>
  <c r="AC56" s="1"/>
  <c r="BG56"/>
  <c r="DZ56" s="1"/>
  <c r="Z56" s="1"/>
  <c r="BH56" s="1"/>
  <c r="EE56" s="1"/>
  <c r="AA56" s="1"/>
  <c r="BC56"/>
  <c r="CZ56" s="1"/>
  <c r="V56" s="1"/>
  <c r="BD56" s="1"/>
  <c r="DE56" s="1"/>
  <c r="W56" s="1"/>
  <c r="AY56"/>
  <c r="BZ56" s="1"/>
  <c r="R56" s="1"/>
  <c r="AZ56" s="1"/>
  <c r="CE56" s="1"/>
  <c r="S56" s="1"/>
  <c r="AX56"/>
  <c r="BU56" s="1"/>
  <c r="Q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AX53" s="1"/>
  <c r="BU53" s="1"/>
  <c r="Q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AX49" s="1"/>
  <c r="BU49" s="1"/>
  <c r="Q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BF43"/>
  <c r="DU43" s="1"/>
  <c r="Y43" s="1"/>
  <c r="BC43"/>
  <c r="CZ43" s="1"/>
  <c r="V43" s="1"/>
  <c r="BD43" s="1"/>
  <c r="DE43" s="1"/>
  <c r="W43" s="1"/>
  <c r="AY43"/>
  <c r="BZ43" s="1"/>
  <c r="R43" s="1"/>
  <c r="AZ43" s="1"/>
  <c r="CE43" s="1"/>
  <c r="S43" s="1"/>
  <c r="AT43"/>
  <c r="AX43" s="1"/>
  <c r="BU43" s="1"/>
  <c r="Q43" s="1"/>
  <c r="AR43"/>
  <c r="AQ43"/>
  <c r="AP43"/>
  <c r="AO43"/>
  <c r="AN43"/>
  <c r="AM43"/>
  <c r="AL43"/>
  <c r="AK43"/>
  <c r="Z43"/>
  <c r="BH43" s="1"/>
  <c r="EE43" s="1"/>
  <c r="AA43" s="1"/>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AX40" s="1"/>
  <c r="BU40" s="1"/>
  <c r="Q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AX38" s="1"/>
  <c r="BU38" s="1"/>
  <c r="Q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53"/>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BB79" s="1"/>
  <c r="CU79" s="1"/>
  <c r="U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AY77"/>
  <c r="BZ77" s="1"/>
  <c r="R77" s="1"/>
  <c r="AZ77" s="1"/>
  <c r="CE77" s="1"/>
  <c r="S77" s="1"/>
  <c r="AT77"/>
  <c r="BF77" s="1"/>
  <c r="DU77" s="1"/>
  <c r="Y77" s="1"/>
  <c r="AR77"/>
  <c r="AQ77"/>
  <c r="AP77"/>
  <c r="AO77"/>
  <c r="AN77"/>
  <c r="AM77"/>
  <c r="AL77"/>
  <c r="AK77"/>
  <c r="V77"/>
  <c r="BD77" s="1"/>
  <c r="DE77" s="1"/>
  <c r="W77" s="1"/>
  <c r="BK76"/>
  <c r="EZ76" s="1"/>
  <c r="AD76" s="1"/>
  <c r="BL76" s="1"/>
  <c r="FE76" s="1"/>
  <c r="AE76" s="1"/>
  <c r="BG76"/>
  <c r="DZ76" s="1"/>
  <c r="Z76" s="1"/>
  <c r="BH76" s="1"/>
  <c r="EE76" s="1"/>
  <c r="AA76" s="1"/>
  <c r="BC76"/>
  <c r="CZ76" s="1"/>
  <c r="V76" s="1"/>
  <c r="BD76" s="1"/>
  <c r="DE76" s="1"/>
  <c r="AY76"/>
  <c r="BZ76" s="1"/>
  <c r="R76" s="1"/>
  <c r="AZ76" s="1"/>
  <c r="CE76" s="1"/>
  <c r="S76" s="1"/>
  <c r="AT76"/>
  <c r="BB76" s="1"/>
  <c r="CU76" s="1"/>
  <c r="U76" s="1"/>
  <c r="AR76"/>
  <c r="AQ76"/>
  <c r="AP76"/>
  <c r="AO76"/>
  <c r="AN76"/>
  <c r="AM76"/>
  <c r="AL76"/>
  <c r="AK76"/>
  <c r="W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AX74" s="1"/>
  <c r="BU74" s="1"/>
  <c r="Q74" s="1"/>
  <c r="AR74"/>
  <c r="AQ74"/>
  <c r="AP74"/>
  <c r="AO74"/>
  <c r="AN74"/>
  <c r="AM74"/>
  <c r="AL74"/>
  <c r="AK74"/>
  <c r="BK73"/>
  <c r="EZ73" s="1"/>
  <c r="AD73" s="1"/>
  <c r="BL73" s="1"/>
  <c r="FE73" s="1"/>
  <c r="AE73" s="1"/>
  <c r="BG73"/>
  <c r="DZ73" s="1"/>
  <c r="Z73" s="1"/>
  <c r="BH73" s="1"/>
  <c r="EE73" s="1"/>
  <c r="AA73" s="1"/>
  <c r="BC73"/>
  <c r="CZ73" s="1"/>
  <c r="AY73"/>
  <c r="BZ73" s="1"/>
  <c r="R73" s="1"/>
  <c r="AZ73" s="1"/>
  <c r="CE73" s="1"/>
  <c r="S73" s="1"/>
  <c r="AT73"/>
  <c r="BB73" s="1"/>
  <c r="CU73" s="1"/>
  <c r="U73" s="1"/>
  <c r="AR73"/>
  <c r="AQ73"/>
  <c r="AP73"/>
  <c r="AO73"/>
  <c r="AN73"/>
  <c r="AM73"/>
  <c r="AL73"/>
  <c r="AK73"/>
  <c r="V73"/>
  <c r="BD73" s="1"/>
  <c r="DE73" s="1"/>
  <c r="W73" s="1"/>
  <c r="BK72"/>
  <c r="EZ72" s="1"/>
  <c r="AD72" s="1"/>
  <c r="BL72" s="1"/>
  <c r="FE72" s="1"/>
  <c r="AE72" s="1"/>
  <c r="BG72"/>
  <c r="DZ72" s="1"/>
  <c r="Z72" s="1"/>
  <c r="BH72" s="1"/>
  <c r="EE72" s="1"/>
  <c r="AA72" s="1"/>
  <c r="BC72"/>
  <c r="CZ72" s="1"/>
  <c r="V72" s="1"/>
  <c r="BD72" s="1"/>
  <c r="DE72" s="1"/>
  <c r="W72" s="1"/>
  <c r="AY72"/>
  <c r="BZ72" s="1"/>
  <c r="R72" s="1"/>
  <c r="AZ72" s="1"/>
  <c r="CE72" s="1"/>
  <c r="S72" s="1"/>
  <c r="AT72"/>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BC70"/>
  <c r="CZ70" s="1"/>
  <c r="V70" s="1"/>
  <c r="BD70" s="1"/>
  <c r="DE70" s="1"/>
  <c r="W70" s="1"/>
  <c r="AY70"/>
  <c r="BZ70" s="1"/>
  <c r="R70" s="1"/>
  <c r="AZ70" s="1"/>
  <c r="CE70" s="1"/>
  <c r="S70" s="1"/>
  <c r="AT70"/>
  <c r="AX70" s="1"/>
  <c r="BU70" s="1"/>
  <c r="Q70" s="1"/>
  <c r="AR70"/>
  <c r="AQ70"/>
  <c r="AP70"/>
  <c r="AO70"/>
  <c r="AN70"/>
  <c r="AM70"/>
  <c r="AL70"/>
  <c r="AK70"/>
  <c r="Z70"/>
  <c r="BH70" s="1"/>
  <c r="EE70" s="1"/>
  <c r="AA70" s="1"/>
  <c r="BK69"/>
  <c r="EZ69" s="1"/>
  <c r="AD69" s="1"/>
  <c r="BL69" s="1"/>
  <c r="FE69" s="1"/>
  <c r="AE69" s="1"/>
  <c r="BG69"/>
  <c r="DZ69" s="1"/>
  <c r="Z69" s="1"/>
  <c r="BH69" s="1"/>
  <c r="EE69" s="1"/>
  <c r="AA69" s="1"/>
  <c r="BC69"/>
  <c r="CZ69" s="1"/>
  <c r="V69" s="1"/>
  <c r="BD69" s="1"/>
  <c r="DE69" s="1"/>
  <c r="W69" s="1"/>
  <c r="AY69"/>
  <c r="BZ69" s="1"/>
  <c r="R69" s="1"/>
  <c r="AZ69" s="1"/>
  <c r="CE69" s="1"/>
  <c r="S69" s="1"/>
  <c r="AT69"/>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BC60"/>
  <c r="CZ60" s="1"/>
  <c r="V60" s="1"/>
  <c r="BD60" s="1"/>
  <c r="DE60" s="1"/>
  <c r="W60" s="1"/>
  <c r="AY60"/>
  <c r="BZ60" s="1"/>
  <c r="R60" s="1"/>
  <c r="AZ60" s="1"/>
  <c r="CE60" s="1"/>
  <c r="S60" s="1"/>
  <c r="AT60"/>
  <c r="BB60" s="1"/>
  <c r="CU60" s="1"/>
  <c r="U60" s="1"/>
  <c r="AR60"/>
  <c r="AQ60"/>
  <c r="AP60"/>
  <c r="AO60"/>
  <c r="AN60"/>
  <c r="AM60"/>
  <c r="AL60"/>
  <c r="AK60"/>
  <c r="Z60"/>
  <c r="BH60" s="1"/>
  <c r="EE60" s="1"/>
  <c r="AA60" s="1"/>
  <c r="BK59"/>
  <c r="EZ59" s="1"/>
  <c r="AD59" s="1"/>
  <c r="BL59" s="1"/>
  <c r="FE59" s="1"/>
  <c r="AE59" s="1"/>
  <c r="BG59"/>
  <c r="DZ59" s="1"/>
  <c r="Z59" s="1"/>
  <c r="BH59" s="1"/>
  <c r="EE59" s="1"/>
  <c r="AA59" s="1"/>
  <c r="BC59"/>
  <c r="CZ59" s="1"/>
  <c r="V59" s="1"/>
  <c r="BD59" s="1"/>
  <c r="DE59" s="1"/>
  <c r="W59" s="1"/>
  <c r="AY59"/>
  <c r="BZ59" s="1"/>
  <c r="R59" s="1"/>
  <c r="AZ59" s="1"/>
  <c r="CE59" s="1"/>
  <c r="S59" s="1"/>
  <c r="AT59"/>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F58" s="1"/>
  <c r="DU58" s="1"/>
  <c r="Y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AX57" s="1"/>
  <c r="BU57" s="1"/>
  <c r="Q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F54" s="1"/>
  <c r="DU54" s="1"/>
  <c r="Y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J53" s="1"/>
  <c r="EU53" s="1"/>
  <c r="AC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AR52"/>
  <c r="AQ52"/>
  <c r="AP52"/>
  <c r="AO52"/>
  <c r="AN52"/>
  <c r="AM52"/>
  <c r="AL52"/>
  <c r="AK52"/>
  <c r="BK51"/>
  <c r="EZ51" s="1"/>
  <c r="AD51" s="1"/>
  <c r="BL51" s="1"/>
  <c r="FE51" s="1"/>
  <c r="AE51" s="1"/>
  <c r="BG51"/>
  <c r="DZ51" s="1"/>
  <c r="Z51" s="1"/>
  <c r="BH51" s="1"/>
  <c r="EE51" s="1"/>
  <c r="AA51" s="1"/>
  <c r="BC51"/>
  <c r="CZ51" s="1"/>
  <c r="AY51"/>
  <c r="BZ51" s="1"/>
  <c r="R51" s="1"/>
  <c r="AZ51" s="1"/>
  <c r="CE51" s="1"/>
  <c r="S51" s="1"/>
  <c r="AT51"/>
  <c r="BF51" s="1"/>
  <c r="DU51" s="1"/>
  <c r="Y51" s="1"/>
  <c r="AR51"/>
  <c r="AQ51"/>
  <c r="AP51"/>
  <c r="AO51"/>
  <c r="AN51"/>
  <c r="AM51"/>
  <c r="AL51"/>
  <c r="AK51"/>
  <c r="V51"/>
  <c r="BD51" s="1"/>
  <c r="DE51" s="1"/>
  <c r="W51" s="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J47" s="1"/>
  <c r="EU47" s="1"/>
  <c r="AC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J43" s="1"/>
  <c r="EU43" s="1"/>
  <c r="AC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BC40"/>
  <c r="CZ40" s="1"/>
  <c r="V40" s="1"/>
  <c r="BD40" s="1"/>
  <c r="DE40" s="1"/>
  <c r="W40" s="1"/>
  <c r="AY40"/>
  <c r="BZ40" s="1"/>
  <c r="R40" s="1"/>
  <c r="AZ40" s="1"/>
  <c r="CE40" s="1"/>
  <c r="S40" s="1"/>
  <c r="AT40"/>
  <c r="BB40" s="1"/>
  <c r="CU40" s="1"/>
  <c r="U40" s="1"/>
  <c r="AR40"/>
  <c r="AQ40"/>
  <c r="AP40"/>
  <c r="AO40"/>
  <c r="AN40"/>
  <c r="AM40"/>
  <c r="AL40"/>
  <c r="AK40"/>
  <c r="Z40"/>
  <c r="BH40" s="1"/>
  <c r="EE40" s="1"/>
  <c r="AA40" s="1"/>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BC36"/>
  <c r="CZ36" s="1"/>
  <c r="V36" s="1"/>
  <c r="BD36" s="1"/>
  <c r="DE36" s="1"/>
  <c r="W36" s="1"/>
  <c r="AY36"/>
  <c r="BZ36" s="1"/>
  <c r="R36" s="1"/>
  <c r="AZ36" s="1"/>
  <c r="CE36" s="1"/>
  <c r="S36" s="1"/>
  <c r="AT36"/>
  <c r="BB36" s="1"/>
  <c r="CU36" s="1"/>
  <c r="U36" s="1"/>
  <c r="AR36"/>
  <c r="AQ36"/>
  <c r="AP36"/>
  <c r="AO36"/>
  <c r="AN36"/>
  <c r="AM36"/>
  <c r="AL36"/>
  <c r="AK36"/>
  <c r="Z36"/>
  <c r="BH36" s="1"/>
  <c r="EE36" s="1"/>
  <c r="AA36" s="1"/>
  <c r="I20"/>
  <c r="AD19"/>
  <c r="Z19"/>
  <c r="V19"/>
  <c r="R19"/>
  <c r="I19"/>
  <c r="X14"/>
  <c r="E14"/>
  <c r="E13"/>
  <c r="AG12"/>
  <c r="AB12"/>
  <c r="T12"/>
  <c r="P12"/>
  <c r="E12"/>
  <c r="AO11"/>
  <c r="E11"/>
  <c r="BK85" i="54"/>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AX71" s="1"/>
  <c r="BU71" s="1"/>
  <c r="Q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AT69"/>
  <c r="BB69" s="1"/>
  <c r="CU69" s="1"/>
  <c r="U69" s="1"/>
  <c r="AR69"/>
  <c r="AQ69"/>
  <c r="AP69"/>
  <c r="AO69"/>
  <c r="AN69"/>
  <c r="AM69"/>
  <c r="AL69"/>
  <c r="AK69"/>
  <c r="R69"/>
  <c r="AZ69" s="1"/>
  <c r="CE69" s="1"/>
  <c r="S69" s="1"/>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AX58" s="1"/>
  <c r="BU58" s="1"/>
  <c r="Q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J57" s="1"/>
  <c r="EU57" s="1"/>
  <c r="AC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J53" s="1"/>
  <c r="EU53" s="1"/>
  <c r="AC53" s="1"/>
  <c r="AR53"/>
  <c r="AQ53"/>
  <c r="AP53"/>
  <c r="AO53"/>
  <c r="AN53"/>
  <c r="AM53"/>
  <c r="AL53"/>
  <c r="AK53"/>
  <c r="BK52"/>
  <c r="EZ52" s="1"/>
  <c r="AD52" s="1"/>
  <c r="BL52" s="1"/>
  <c r="FE52" s="1"/>
  <c r="AE52" s="1"/>
  <c r="BG52"/>
  <c r="DZ52" s="1"/>
  <c r="Z52" s="1"/>
  <c r="BH52" s="1"/>
  <c r="EE52" s="1"/>
  <c r="BC52"/>
  <c r="CZ52" s="1"/>
  <c r="V52" s="1"/>
  <c r="BD52" s="1"/>
  <c r="DE52" s="1"/>
  <c r="W52" s="1"/>
  <c r="AY52"/>
  <c r="BZ52" s="1"/>
  <c r="R52" s="1"/>
  <c r="AZ52" s="1"/>
  <c r="CE52" s="1"/>
  <c r="S52" s="1"/>
  <c r="AT52"/>
  <c r="BB52" s="1"/>
  <c r="CU52" s="1"/>
  <c r="U52" s="1"/>
  <c r="AR52"/>
  <c r="AQ52"/>
  <c r="AP52"/>
  <c r="AO52"/>
  <c r="AN52"/>
  <c r="AM52"/>
  <c r="AL52"/>
  <c r="AK52"/>
  <c r="AA52"/>
  <c r="BK51"/>
  <c r="EZ51" s="1"/>
  <c r="AD51" s="1"/>
  <c r="BL51" s="1"/>
  <c r="FE51" s="1"/>
  <c r="AE51" s="1"/>
  <c r="BG51"/>
  <c r="DZ51" s="1"/>
  <c r="BC51"/>
  <c r="CZ51" s="1"/>
  <c r="V51" s="1"/>
  <c r="BD51" s="1"/>
  <c r="DE51" s="1"/>
  <c r="W51" s="1"/>
  <c r="AY51"/>
  <c r="BZ51" s="1"/>
  <c r="R51" s="1"/>
  <c r="AZ51" s="1"/>
  <c r="CE51" s="1"/>
  <c r="S51" s="1"/>
  <c r="AT51"/>
  <c r="BB51" s="1"/>
  <c r="CU51" s="1"/>
  <c r="U51" s="1"/>
  <c r="AR51"/>
  <c r="AQ51"/>
  <c r="AP51"/>
  <c r="AO51"/>
  <c r="AN51"/>
  <c r="AM51"/>
  <c r="AL51"/>
  <c r="AK51"/>
  <c r="Z51"/>
  <c r="BH51" s="1"/>
  <c r="EE51" s="1"/>
  <c r="AA51" s="1"/>
  <c r="BK50"/>
  <c r="EZ50" s="1"/>
  <c r="AD50" s="1"/>
  <c r="BL50" s="1"/>
  <c r="FE50" s="1"/>
  <c r="AE50" s="1"/>
  <c r="BG50"/>
  <c r="DZ50" s="1"/>
  <c r="Z50" s="1"/>
  <c r="BH50" s="1"/>
  <c r="EE50" s="1"/>
  <c r="AA50" s="1"/>
  <c r="BC50"/>
  <c r="CZ50" s="1"/>
  <c r="V50" s="1"/>
  <c r="BD50" s="1"/>
  <c r="DE50" s="1"/>
  <c r="W50" s="1"/>
  <c r="AY50"/>
  <c r="BZ50" s="1"/>
  <c r="R50" s="1"/>
  <c r="AZ50" s="1"/>
  <c r="CE50" s="1"/>
  <c r="S50" s="1"/>
  <c r="AT50"/>
  <c r="BJ50" s="1"/>
  <c r="EU50" s="1"/>
  <c r="AC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AX48" s="1"/>
  <c r="BU48" s="1"/>
  <c r="Q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AX44" s="1"/>
  <c r="BU44" s="1"/>
  <c r="Q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B43" s="1"/>
  <c r="CU43" s="1"/>
  <c r="U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J40" s="1"/>
  <c r="EU40" s="1"/>
  <c r="AC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55"/>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BC76"/>
  <c r="CZ76" s="1"/>
  <c r="V76" s="1"/>
  <c r="BD76" s="1"/>
  <c r="DE76" s="1"/>
  <c r="W76" s="1"/>
  <c r="AY76"/>
  <c r="BZ76" s="1"/>
  <c r="R76" s="1"/>
  <c r="AZ76" s="1"/>
  <c r="CE76" s="1"/>
  <c r="S76" s="1"/>
  <c r="AT76"/>
  <c r="BB76" s="1"/>
  <c r="CU76" s="1"/>
  <c r="U76" s="1"/>
  <c r="AR76"/>
  <c r="AQ76"/>
  <c r="AP76"/>
  <c r="AO76"/>
  <c r="AN76"/>
  <c r="AM76"/>
  <c r="AL76"/>
  <c r="AK76"/>
  <c r="Z76"/>
  <c r="BH76" s="1"/>
  <c r="EE76" s="1"/>
  <c r="AA76" s="1"/>
  <c r="BK75"/>
  <c r="EZ75" s="1"/>
  <c r="AD75" s="1"/>
  <c r="BL75" s="1"/>
  <c r="FE75" s="1"/>
  <c r="AE75" s="1"/>
  <c r="BG75"/>
  <c r="DZ75" s="1"/>
  <c r="Z75" s="1"/>
  <c r="BH75" s="1"/>
  <c r="EE75" s="1"/>
  <c r="AA75" s="1"/>
  <c r="BC75"/>
  <c r="CZ75" s="1"/>
  <c r="V75" s="1"/>
  <c r="BD75" s="1"/>
  <c r="DE75" s="1"/>
  <c r="W75" s="1"/>
  <c r="AY75"/>
  <c r="BZ75" s="1"/>
  <c r="R75" s="1"/>
  <c r="AZ75" s="1"/>
  <c r="CE75" s="1"/>
  <c r="S75" s="1"/>
  <c r="AT75"/>
  <c r="AX75" s="1"/>
  <c r="BU75" s="1"/>
  <c r="Q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AX71" s="1"/>
  <c r="BU71" s="1"/>
  <c r="Q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AX67" s="1"/>
  <c r="BU67" s="1"/>
  <c r="Q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AX63" s="1"/>
  <c r="BU63" s="1"/>
  <c r="Q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BC59"/>
  <c r="CZ59" s="1"/>
  <c r="V59" s="1"/>
  <c r="BD59" s="1"/>
  <c r="DE59" s="1"/>
  <c r="W59" s="1"/>
  <c r="AY59"/>
  <c r="BZ59" s="1"/>
  <c r="R59" s="1"/>
  <c r="AZ59" s="1"/>
  <c r="CE59" s="1"/>
  <c r="S59" s="1"/>
  <c r="AT59"/>
  <c r="AX59" s="1"/>
  <c r="BU59" s="1"/>
  <c r="Q59" s="1"/>
  <c r="AR59"/>
  <c r="AQ59"/>
  <c r="AP59"/>
  <c r="AO59"/>
  <c r="AN59"/>
  <c r="AM59"/>
  <c r="AL59"/>
  <c r="AK59"/>
  <c r="Z59"/>
  <c r="BH59" s="1"/>
  <c r="EE59" s="1"/>
  <c r="AA59" s="1"/>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F49" s="1"/>
  <c r="DU49" s="1"/>
  <c r="Y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F46" s="1"/>
  <c r="DU46" s="1"/>
  <c r="Y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AX43" s="1"/>
  <c r="BU43" s="1"/>
  <c r="Q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F42" s="1"/>
  <c r="DU42" s="1"/>
  <c r="Y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AX39" s="1"/>
  <c r="BU39" s="1"/>
  <c r="Q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F38" s="1"/>
  <c r="DU38" s="1"/>
  <c r="Y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56"/>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X84"/>
  <c r="BU84" s="1"/>
  <c r="Q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B77" s="1"/>
  <c r="CU77" s="1"/>
  <c r="U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AX68" s="1"/>
  <c r="BU68" s="1"/>
  <c r="Q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AX65" s="1"/>
  <c r="BU65" s="1"/>
  <c r="Q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J64" s="1"/>
  <c r="EU64" s="1"/>
  <c r="AC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AX61" s="1"/>
  <c r="BU61" s="1"/>
  <c r="Q61" s="1"/>
  <c r="AR61"/>
  <c r="AQ61"/>
  <c r="AP61"/>
  <c r="AO61"/>
  <c r="AN61"/>
  <c r="AM61"/>
  <c r="AL61"/>
  <c r="AK61"/>
  <c r="BK60"/>
  <c r="EZ60" s="1"/>
  <c r="AD60" s="1"/>
  <c r="BL60" s="1"/>
  <c r="FE60" s="1"/>
  <c r="AE60" s="1"/>
  <c r="BG60"/>
  <c r="DZ60" s="1"/>
  <c r="Z60" s="1"/>
  <c r="BH60" s="1"/>
  <c r="EE60" s="1"/>
  <c r="AA60" s="1"/>
  <c r="BC60"/>
  <c r="CZ60" s="1"/>
  <c r="AY60"/>
  <c r="BZ60" s="1"/>
  <c r="R60" s="1"/>
  <c r="AZ60" s="1"/>
  <c r="CE60" s="1"/>
  <c r="S60" s="1"/>
  <c r="AT60"/>
  <c r="AR60"/>
  <c r="AQ60"/>
  <c r="AP60"/>
  <c r="AO60"/>
  <c r="AN60"/>
  <c r="AM60"/>
  <c r="AL60"/>
  <c r="AK60"/>
  <c r="V60"/>
  <c r="BD60" s="1"/>
  <c r="DE60" s="1"/>
  <c r="W60" s="1"/>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BC58"/>
  <c r="CZ58" s="1"/>
  <c r="V58" s="1"/>
  <c r="BD58" s="1"/>
  <c r="DE58" s="1"/>
  <c r="W58" s="1"/>
  <c r="AY58"/>
  <c r="BZ58" s="1"/>
  <c r="R58" s="1"/>
  <c r="AZ58" s="1"/>
  <c r="CE58" s="1"/>
  <c r="S58" s="1"/>
  <c r="AT58"/>
  <c r="BB58" s="1"/>
  <c r="CU58" s="1"/>
  <c r="U58" s="1"/>
  <c r="AR58"/>
  <c r="AQ58"/>
  <c r="AP58"/>
  <c r="AO58"/>
  <c r="AN58"/>
  <c r="AM58"/>
  <c r="AL58"/>
  <c r="AK58"/>
  <c r="Z58"/>
  <c r="BH58" s="1"/>
  <c r="EE58" s="1"/>
  <c r="AA58" s="1"/>
  <c r="BK57"/>
  <c r="EZ57" s="1"/>
  <c r="AD57" s="1"/>
  <c r="BL57" s="1"/>
  <c r="FE57" s="1"/>
  <c r="AE57" s="1"/>
  <c r="BG57"/>
  <c r="DZ57" s="1"/>
  <c r="Z57" s="1"/>
  <c r="BH57" s="1"/>
  <c r="EE57" s="1"/>
  <c r="AA57" s="1"/>
  <c r="BC57"/>
  <c r="CZ57" s="1"/>
  <c r="AY57"/>
  <c r="BZ57" s="1"/>
  <c r="R57" s="1"/>
  <c r="AZ57" s="1"/>
  <c r="CE57" s="1"/>
  <c r="S57" s="1"/>
  <c r="AT57"/>
  <c r="BB57" s="1"/>
  <c r="CU57" s="1"/>
  <c r="U57" s="1"/>
  <c r="AR57"/>
  <c r="AQ57"/>
  <c r="AP57"/>
  <c r="AO57"/>
  <c r="AN57"/>
  <c r="AM57"/>
  <c r="AL57"/>
  <c r="AK57"/>
  <c r="V57"/>
  <c r="BD57" s="1"/>
  <c r="DE57" s="1"/>
  <c r="W57" s="1"/>
  <c r="BK56"/>
  <c r="EZ56" s="1"/>
  <c r="BG56"/>
  <c r="DZ56" s="1"/>
  <c r="Z56" s="1"/>
  <c r="BH56" s="1"/>
  <c r="EE56" s="1"/>
  <c r="AA56" s="1"/>
  <c r="BC56"/>
  <c r="CZ56" s="1"/>
  <c r="V56" s="1"/>
  <c r="BD56" s="1"/>
  <c r="DE56" s="1"/>
  <c r="W56" s="1"/>
  <c r="AY56"/>
  <c r="BZ56" s="1"/>
  <c r="R56" s="1"/>
  <c r="AZ56" s="1"/>
  <c r="CE56" s="1"/>
  <c r="S56" s="1"/>
  <c r="AT56"/>
  <c r="BF56" s="1"/>
  <c r="DU56" s="1"/>
  <c r="Y56" s="1"/>
  <c r="AR56"/>
  <c r="AQ56"/>
  <c r="AP56"/>
  <c r="AO56"/>
  <c r="AN56"/>
  <c r="AM56"/>
  <c r="AL56"/>
  <c r="AK56"/>
  <c r="AD56"/>
  <c r="BL56" s="1"/>
  <c r="FE56" s="1"/>
  <c r="AE56" s="1"/>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AX49" s="1"/>
  <c r="BU49" s="1"/>
  <c r="Q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BC47"/>
  <c r="CZ47" s="1"/>
  <c r="V47" s="1"/>
  <c r="BD47" s="1"/>
  <c r="DE47" s="1"/>
  <c r="W47" s="1"/>
  <c r="AY47"/>
  <c r="BZ47" s="1"/>
  <c r="R47" s="1"/>
  <c r="AZ47" s="1"/>
  <c r="CE47" s="1"/>
  <c r="S47" s="1"/>
  <c r="AT47"/>
  <c r="BB47" s="1"/>
  <c r="CU47" s="1"/>
  <c r="U47" s="1"/>
  <c r="AR47"/>
  <c r="AQ47"/>
  <c r="AP47"/>
  <c r="AO47"/>
  <c r="AN47"/>
  <c r="AM47"/>
  <c r="AL47"/>
  <c r="AK47"/>
  <c r="Z47"/>
  <c r="BH47" s="1"/>
  <c r="EE47" s="1"/>
  <c r="AA47" s="1"/>
  <c r="BK46"/>
  <c r="EZ46" s="1"/>
  <c r="AD46" s="1"/>
  <c r="BL46" s="1"/>
  <c r="FE46" s="1"/>
  <c r="AE46" s="1"/>
  <c r="BG46"/>
  <c r="DZ46" s="1"/>
  <c r="Z46" s="1"/>
  <c r="BH46" s="1"/>
  <c r="EE46" s="1"/>
  <c r="AA46" s="1"/>
  <c r="BC46"/>
  <c r="CZ46" s="1"/>
  <c r="V46" s="1"/>
  <c r="BD46" s="1"/>
  <c r="DE46" s="1"/>
  <c r="W46" s="1"/>
  <c r="AY46"/>
  <c r="BZ46" s="1"/>
  <c r="R46" s="1"/>
  <c r="AZ46" s="1"/>
  <c r="CE46" s="1"/>
  <c r="S46" s="1"/>
  <c r="AT46"/>
  <c r="AX46" s="1"/>
  <c r="BU46" s="1"/>
  <c r="Q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AX45" s="1"/>
  <c r="BU45" s="1"/>
  <c r="Q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AX43" s="1"/>
  <c r="BU43" s="1"/>
  <c r="Q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AX41" s="1"/>
  <c r="BU41" s="1"/>
  <c r="Q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AX39" s="1"/>
  <c r="BU39" s="1"/>
  <c r="Q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AX37" s="1"/>
  <c r="BU37" s="1"/>
  <c r="Q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57"/>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B82" s="1"/>
  <c r="CU82" s="1"/>
  <c r="U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J76" s="1"/>
  <c r="EU76" s="1"/>
  <c r="AC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AX74" s="1"/>
  <c r="BU74" s="1"/>
  <c r="Q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AX70" s="1"/>
  <c r="BU70" s="1"/>
  <c r="Q70" s="1"/>
  <c r="AR70"/>
  <c r="AQ70"/>
  <c r="AP70"/>
  <c r="AO70"/>
  <c r="AN70"/>
  <c r="AM70"/>
  <c r="AL70"/>
  <c r="AK70"/>
  <c r="BK69"/>
  <c r="EZ69" s="1"/>
  <c r="BG69"/>
  <c r="DZ69" s="1"/>
  <c r="Z69" s="1"/>
  <c r="BH69" s="1"/>
  <c r="EE69" s="1"/>
  <c r="AA69" s="1"/>
  <c r="BC69"/>
  <c r="CZ69" s="1"/>
  <c r="V69" s="1"/>
  <c r="BD69" s="1"/>
  <c r="DE69" s="1"/>
  <c r="W69" s="1"/>
  <c r="AY69"/>
  <c r="BZ69" s="1"/>
  <c r="R69" s="1"/>
  <c r="AZ69" s="1"/>
  <c r="CE69" s="1"/>
  <c r="S69" s="1"/>
  <c r="AT69"/>
  <c r="AR69"/>
  <c r="AQ69"/>
  <c r="AP69"/>
  <c r="AO69"/>
  <c r="AN69"/>
  <c r="AM69"/>
  <c r="AL69"/>
  <c r="AK69"/>
  <c r="AD69"/>
  <c r="BL69" s="1"/>
  <c r="FE69" s="1"/>
  <c r="AE69" s="1"/>
  <c r="BK68"/>
  <c r="EZ68" s="1"/>
  <c r="AD68" s="1"/>
  <c r="BL68" s="1"/>
  <c r="FE68" s="1"/>
  <c r="AE68" s="1"/>
  <c r="BG68"/>
  <c r="DZ68" s="1"/>
  <c r="Z68" s="1"/>
  <c r="BH68" s="1"/>
  <c r="EE68" s="1"/>
  <c r="AA68" s="1"/>
  <c r="BC68"/>
  <c r="CZ68" s="1"/>
  <c r="V68" s="1"/>
  <c r="BD68" s="1"/>
  <c r="DE68" s="1"/>
  <c r="W68" s="1"/>
  <c r="AY68"/>
  <c r="BZ68" s="1"/>
  <c r="R68" s="1"/>
  <c r="AZ68" s="1"/>
  <c r="CE68" s="1"/>
  <c r="S68" s="1"/>
  <c r="AT68"/>
  <c r="AX68" s="1"/>
  <c r="BU68" s="1"/>
  <c r="Q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F67" s="1"/>
  <c r="DU67" s="1"/>
  <c r="Y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J64" s="1"/>
  <c r="EU64" s="1"/>
  <c r="AC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J63" s="1"/>
  <c r="EU63" s="1"/>
  <c r="AC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BC61"/>
  <c r="CZ61" s="1"/>
  <c r="V61" s="1"/>
  <c r="BD61" s="1"/>
  <c r="DE61" s="1"/>
  <c r="W61" s="1"/>
  <c r="AY61"/>
  <c r="BZ61" s="1"/>
  <c r="R61" s="1"/>
  <c r="AZ61" s="1"/>
  <c r="CE61" s="1"/>
  <c r="S61" s="1"/>
  <c r="AT61"/>
  <c r="BB61" s="1"/>
  <c r="CU61" s="1"/>
  <c r="U61" s="1"/>
  <c r="AR61"/>
  <c r="AQ61"/>
  <c r="AP61"/>
  <c r="AO61"/>
  <c r="AN61"/>
  <c r="AM61"/>
  <c r="AL61"/>
  <c r="AK61"/>
  <c r="Z61"/>
  <c r="BH61" s="1"/>
  <c r="EE61" s="1"/>
  <c r="AA61" s="1"/>
  <c r="BK60"/>
  <c r="EZ60" s="1"/>
  <c r="AD60" s="1"/>
  <c r="BL60" s="1"/>
  <c r="FE60" s="1"/>
  <c r="AE60" s="1"/>
  <c r="BG60"/>
  <c r="DZ60" s="1"/>
  <c r="Z60" s="1"/>
  <c r="BH60" s="1"/>
  <c r="EE60" s="1"/>
  <c r="AA60" s="1"/>
  <c r="BC60"/>
  <c r="CZ60" s="1"/>
  <c r="V60" s="1"/>
  <c r="BD60" s="1"/>
  <c r="DE60" s="1"/>
  <c r="W60" s="1"/>
  <c r="AY60"/>
  <c r="BZ60" s="1"/>
  <c r="R60" s="1"/>
  <c r="AZ60" s="1"/>
  <c r="CE60" s="1"/>
  <c r="S60" s="1"/>
  <c r="AT60"/>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J59" s="1"/>
  <c r="EU59" s="1"/>
  <c r="AC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F58" s="1"/>
  <c r="DU58" s="1"/>
  <c r="Y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J54" s="1"/>
  <c r="EU54" s="1"/>
  <c r="AC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BC51"/>
  <c r="CZ51" s="1"/>
  <c r="V51" s="1"/>
  <c r="BD51" s="1"/>
  <c r="DE51" s="1"/>
  <c r="W51" s="1"/>
  <c r="AY51"/>
  <c r="BZ51" s="1"/>
  <c r="R51" s="1"/>
  <c r="AZ51" s="1"/>
  <c r="CE51" s="1"/>
  <c r="S51" s="1"/>
  <c r="AT51"/>
  <c r="BB51" s="1"/>
  <c r="CU51" s="1"/>
  <c r="U51" s="1"/>
  <c r="AR51"/>
  <c r="AQ51"/>
  <c r="AP51"/>
  <c r="AO51"/>
  <c r="AN51"/>
  <c r="AM51"/>
  <c r="AL51"/>
  <c r="AK51"/>
  <c r="Z51"/>
  <c r="BH51" s="1"/>
  <c r="EE51" s="1"/>
  <c r="AA51" s="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BC49"/>
  <c r="CZ49" s="1"/>
  <c r="V49" s="1"/>
  <c r="BD49" s="1"/>
  <c r="DE49" s="1"/>
  <c r="W49" s="1"/>
  <c r="AY49"/>
  <c r="BZ49" s="1"/>
  <c r="R49" s="1"/>
  <c r="AZ49" s="1"/>
  <c r="CE49" s="1"/>
  <c r="S49" s="1"/>
  <c r="AT49"/>
  <c r="BB49" s="1"/>
  <c r="CU49" s="1"/>
  <c r="U49" s="1"/>
  <c r="AR49"/>
  <c r="AQ49"/>
  <c r="AP49"/>
  <c r="AO49"/>
  <c r="AN49"/>
  <c r="AM49"/>
  <c r="AL49"/>
  <c r="AK49"/>
  <c r="Z49"/>
  <c r="BH49" s="1"/>
  <c r="EE49" s="1"/>
  <c r="AA49" s="1"/>
  <c r="BK48"/>
  <c r="EZ48" s="1"/>
  <c r="AD48" s="1"/>
  <c r="BL48" s="1"/>
  <c r="FE48" s="1"/>
  <c r="AE48" s="1"/>
  <c r="BG48"/>
  <c r="DZ48" s="1"/>
  <c r="Z48" s="1"/>
  <c r="BH48" s="1"/>
  <c r="EE48" s="1"/>
  <c r="AA48" s="1"/>
  <c r="BC48"/>
  <c r="CZ48" s="1"/>
  <c r="V48" s="1"/>
  <c r="BD48" s="1"/>
  <c r="DE48" s="1"/>
  <c r="W48" s="1"/>
  <c r="AY48"/>
  <c r="BZ48" s="1"/>
  <c r="R48" s="1"/>
  <c r="AZ48" s="1"/>
  <c r="CE48" s="1"/>
  <c r="S48" s="1"/>
  <c r="AT48"/>
  <c r="BJ48" s="1"/>
  <c r="EU48" s="1"/>
  <c r="AC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F46" s="1"/>
  <c r="DU46" s="1"/>
  <c r="Y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AX45" s="1"/>
  <c r="BU45" s="1"/>
  <c r="Q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AX43" s="1"/>
  <c r="BU43" s="1"/>
  <c r="Q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AX39" s="1"/>
  <c r="BU39" s="1"/>
  <c r="Q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J38" s="1"/>
  <c r="EU38" s="1"/>
  <c r="AC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58"/>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AY77"/>
  <c r="BZ77" s="1"/>
  <c r="R77" s="1"/>
  <c r="AZ77" s="1"/>
  <c r="CE77" s="1"/>
  <c r="S77" s="1"/>
  <c r="AT77"/>
  <c r="BF77" s="1"/>
  <c r="DU77" s="1"/>
  <c r="Y77" s="1"/>
  <c r="AR77"/>
  <c r="AQ77"/>
  <c r="AP77"/>
  <c r="AO77"/>
  <c r="AN77"/>
  <c r="AM77"/>
  <c r="AL77"/>
  <c r="AK77"/>
  <c r="V77"/>
  <c r="BD77" s="1"/>
  <c r="DE77" s="1"/>
  <c r="W77" s="1"/>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AX74" s="1"/>
  <c r="BU74" s="1"/>
  <c r="Q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AX70" s="1"/>
  <c r="BU70" s="1"/>
  <c r="Q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AX68" s="1"/>
  <c r="BU68" s="1"/>
  <c r="Q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J66" s="1"/>
  <c r="EU66" s="1"/>
  <c r="AC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F65" s="1"/>
  <c r="DU65" s="1"/>
  <c r="Y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AX63" s="1"/>
  <c r="BU63" s="1"/>
  <c r="Q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J62" s="1"/>
  <c r="EU62" s="1"/>
  <c r="AC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F61" s="1"/>
  <c r="DU61" s="1"/>
  <c r="Y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AX59" s="1"/>
  <c r="BU59" s="1"/>
  <c r="Q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F57" s="1"/>
  <c r="DU57" s="1"/>
  <c r="Y57" s="1"/>
  <c r="AR57"/>
  <c r="AQ57"/>
  <c r="AP57"/>
  <c r="AO57"/>
  <c r="AN57"/>
  <c r="AM57"/>
  <c r="AL57"/>
  <c r="AK57"/>
  <c r="BK56"/>
  <c r="EZ56" s="1"/>
  <c r="AD56" s="1"/>
  <c r="BL56" s="1"/>
  <c r="FE56" s="1"/>
  <c r="AE56" s="1"/>
  <c r="BG56"/>
  <c r="DZ56" s="1"/>
  <c r="BC56"/>
  <c r="CZ56" s="1"/>
  <c r="V56" s="1"/>
  <c r="BD56" s="1"/>
  <c r="DE56" s="1"/>
  <c r="W56" s="1"/>
  <c r="AY56"/>
  <c r="BZ56" s="1"/>
  <c r="R56" s="1"/>
  <c r="AZ56" s="1"/>
  <c r="CE56" s="1"/>
  <c r="S56" s="1"/>
  <c r="AT56"/>
  <c r="BB56" s="1"/>
  <c r="CU56" s="1"/>
  <c r="U56" s="1"/>
  <c r="AR56"/>
  <c r="AQ56"/>
  <c r="AP56"/>
  <c r="AO56"/>
  <c r="AN56"/>
  <c r="AM56"/>
  <c r="AL56"/>
  <c r="AK56"/>
  <c r="Z56"/>
  <c r="BH56" s="1"/>
  <c r="EE56" s="1"/>
  <c r="AA56" s="1"/>
  <c r="BK55"/>
  <c r="EZ55" s="1"/>
  <c r="AD55" s="1"/>
  <c r="BL55" s="1"/>
  <c r="FE55" s="1"/>
  <c r="AE55" s="1"/>
  <c r="BG55"/>
  <c r="DZ55" s="1"/>
  <c r="Z55" s="1"/>
  <c r="BH55" s="1"/>
  <c r="EE55" s="1"/>
  <c r="AA55" s="1"/>
  <c r="BC55"/>
  <c r="CZ55" s="1"/>
  <c r="V55" s="1"/>
  <c r="BD55" s="1"/>
  <c r="DE55" s="1"/>
  <c r="W55" s="1"/>
  <c r="AY55"/>
  <c r="BZ55" s="1"/>
  <c r="R55" s="1"/>
  <c r="AZ55" s="1"/>
  <c r="CE55" s="1"/>
  <c r="S55" s="1"/>
  <c r="AT55"/>
  <c r="BJ55" s="1"/>
  <c r="EU55" s="1"/>
  <c r="AC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AX53" s="1"/>
  <c r="BU53" s="1"/>
  <c r="Q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J52" s="1"/>
  <c r="EU52" s="1"/>
  <c r="AC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AX49" s="1"/>
  <c r="BU49" s="1"/>
  <c r="Q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J48" s="1"/>
  <c r="EU48" s="1"/>
  <c r="AC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B43" s="1"/>
  <c r="CU43" s="1"/>
  <c r="U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BC41"/>
  <c r="CZ41" s="1"/>
  <c r="V41" s="1"/>
  <c r="BD41" s="1"/>
  <c r="DE41" s="1"/>
  <c r="W41" s="1"/>
  <c r="AY41"/>
  <c r="BZ41" s="1"/>
  <c r="R41" s="1"/>
  <c r="AZ41" s="1"/>
  <c r="CE41" s="1"/>
  <c r="S41" s="1"/>
  <c r="AT41"/>
  <c r="BB41" s="1"/>
  <c r="CU41" s="1"/>
  <c r="U41" s="1"/>
  <c r="AR41"/>
  <c r="AQ41"/>
  <c r="AP41"/>
  <c r="AO41"/>
  <c r="AN41"/>
  <c r="AM41"/>
  <c r="AL41"/>
  <c r="AK41"/>
  <c r="Z41"/>
  <c r="BH41" s="1"/>
  <c r="EE41" s="1"/>
  <c r="AA41" s="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AX38" s="1"/>
  <c r="BU38" s="1"/>
  <c r="Q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59"/>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J76" s="1"/>
  <c r="EU76" s="1"/>
  <c r="AC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F75" s="1"/>
  <c r="DU75" s="1"/>
  <c r="Y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AX73" s="1"/>
  <c r="BU73" s="1"/>
  <c r="Q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J72" s="1"/>
  <c r="EU72" s="1"/>
  <c r="AC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F71" s="1"/>
  <c r="DU71" s="1"/>
  <c r="Y71" s="1"/>
  <c r="AR71"/>
  <c r="AQ71"/>
  <c r="AP71"/>
  <c r="AO71"/>
  <c r="AN71"/>
  <c r="AM71"/>
  <c r="AL71"/>
  <c r="AK71"/>
  <c r="BK70"/>
  <c r="EZ70" s="1"/>
  <c r="AD70" s="1"/>
  <c r="BL70" s="1"/>
  <c r="FE70" s="1"/>
  <c r="AE70" s="1"/>
  <c r="BG70"/>
  <c r="DZ70" s="1"/>
  <c r="BC70"/>
  <c r="CZ70" s="1"/>
  <c r="V70" s="1"/>
  <c r="BD70" s="1"/>
  <c r="DE70" s="1"/>
  <c r="W70" s="1"/>
  <c r="AY70"/>
  <c r="BZ70" s="1"/>
  <c r="R70" s="1"/>
  <c r="AZ70" s="1"/>
  <c r="CE70" s="1"/>
  <c r="S70" s="1"/>
  <c r="AT70"/>
  <c r="BB70" s="1"/>
  <c r="CU70" s="1"/>
  <c r="U70" s="1"/>
  <c r="AR70"/>
  <c r="AQ70"/>
  <c r="AP70"/>
  <c r="AO70"/>
  <c r="AN70"/>
  <c r="AM70"/>
  <c r="AL70"/>
  <c r="AK70"/>
  <c r="Z70"/>
  <c r="BH70" s="1"/>
  <c r="EE70" s="1"/>
  <c r="AA70" s="1"/>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AX68" s="1"/>
  <c r="BU68" s="1"/>
  <c r="Q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AX67" s="1"/>
  <c r="BU67" s="1"/>
  <c r="Q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J66" s="1"/>
  <c r="EU66" s="1"/>
  <c r="AC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F65" s="1"/>
  <c r="DU65" s="1"/>
  <c r="Y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BC63"/>
  <c r="CZ63" s="1"/>
  <c r="AY63"/>
  <c r="BZ63" s="1"/>
  <c r="R63" s="1"/>
  <c r="AZ63" s="1"/>
  <c r="CE63" s="1"/>
  <c r="S63" s="1"/>
  <c r="AT63"/>
  <c r="AX63" s="1"/>
  <c r="BU63" s="1"/>
  <c r="Q63" s="1"/>
  <c r="AR63"/>
  <c r="AQ63"/>
  <c r="AP63"/>
  <c r="AO63"/>
  <c r="AN63"/>
  <c r="AM63"/>
  <c r="AL63"/>
  <c r="AK63"/>
  <c r="AA63"/>
  <c r="V63"/>
  <c r="BD63" s="1"/>
  <c r="DE63" s="1"/>
  <c r="W63" s="1"/>
  <c r="BK62"/>
  <c r="EZ62" s="1"/>
  <c r="AD62" s="1"/>
  <c r="BL62" s="1"/>
  <c r="FE62" s="1"/>
  <c r="AE62" s="1"/>
  <c r="BG62"/>
  <c r="DZ62" s="1"/>
  <c r="Z62" s="1"/>
  <c r="BH62" s="1"/>
  <c r="EE62" s="1"/>
  <c r="AA62" s="1"/>
  <c r="BC62"/>
  <c r="CZ62" s="1"/>
  <c r="V62" s="1"/>
  <c r="BD62" s="1"/>
  <c r="DE62" s="1"/>
  <c r="W62" s="1"/>
  <c r="AY62"/>
  <c r="BZ62" s="1"/>
  <c r="R62" s="1"/>
  <c r="AZ62" s="1"/>
  <c r="CE62" s="1"/>
  <c r="S62" s="1"/>
  <c r="AT62"/>
  <c r="BJ62" s="1"/>
  <c r="EU62" s="1"/>
  <c r="AC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F61" s="1"/>
  <c r="DU61" s="1"/>
  <c r="Y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AX59" s="1"/>
  <c r="BU59" s="1"/>
  <c r="Q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AX57" s="1"/>
  <c r="BU57" s="1"/>
  <c r="Q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J56" s="1"/>
  <c r="EU56" s="1"/>
  <c r="AC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AX53" s="1"/>
  <c r="BU53" s="1"/>
  <c r="Q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F52" s="1"/>
  <c r="DU52" s="1"/>
  <c r="Y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J51" s="1"/>
  <c r="EU51" s="1"/>
  <c r="AC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J47" s="1"/>
  <c r="EU47" s="1"/>
  <c r="AC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J43" s="1"/>
  <c r="EU43" s="1"/>
  <c r="AC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J39" s="1"/>
  <c r="EU39" s="1"/>
  <c r="AC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F36" s="1"/>
  <c r="DU36" s="1"/>
  <c r="Y36" s="1"/>
  <c r="AR36"/>
  <c r="AQ36"/>
  <c r="AP36"/>
  <c r="AO36"/>
  <c r="AN36"/>
  <c r="AM36"/>
  <c r="AL36"/>
  <c r="AK36"/>
  <c r="I20"/>
  <c r="AD19"/>
  <c r="Z19"/>
  <c r="V19"/>
  <c r="R19"/>
  <c r="I19"/>
  <c r="X14"/>
  <c r="E14"/>
  <c r="E13"/>
  <c r="AG12"/>
  <c r="AB12"/>
  <c r="T12"/>
  <c r="P12"/>
  <c r="E12"/>
  <c r="AO11"/>
  <c r="E11"/>
  <c r="BK85" i="60"/>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BC76"/>
  <c r="CZ76" s="1"/>
  <c r="V76" s="1"/>
  <c r="BD76" s="1"/>
  <c r="DE76" s="1"/>
  <c r="W76" s="1"/>
  <c r="AY76"/>
  <c r="BZ76" s="1"/>
  <c r="R76" s="1"/>
  <c r="AZ76" s="1"/>
  <c r="CE76" s="1"/>
  <c r="S76" s="1"/>
  <c r="AT76"/>
  <c r="BB76" s="1"/>
  <c r="CU76" s="1"/>
  <c r="U76" s="1"/>
  <c r="AR76"/>
  <c r="AQ76"/>
  <c r="AP76"/>
  <c r="AO76"/>
  <c r="AN76"/>
  <c r="AM76"/>
  <c r="AL76"/>
  <c r="AK76"/>
  <c r="Z76"/>
  <c r="BH76" s="1"/>
  <c r="EE76" s="1"/>
  <c r="AA76" s="1"/>
  <c r="BK75"/>
  <c r="EZ75" s="1"/>
  <c r="AD75" s="1"/>
  <c r="BL75" s="1"/>
  <c r="FE75" s="1"/>
  <c r="AE75" s="1"/>
  <c r="BG75"/>
  <c r="DZ75" s="1"/>
  <c r="Z75" s="1"/>
  <c r="BH75" s="1"/>
  <c r="EE75" s="1"/>
  <c r="AA75" s="1"/>
  <c r="BC75"/>
  <c r="CZ75" s="1"/>
  <c r="V75" s="1"/>
  <c r="BD75" s="1"/>
  <c r="DE75" s="1"/>
  <c r="W75" s="1"/>
  <c r="AY75"/>
  <c r="BZ75" s="1"/>
  <c r="R75" s="1"/>
  <c r="AZ75" s="1"/>
  <c r="CE75" s="1"/>
  <c r="S75" s="1"/>
  <c r="AT75"/>
  <c r="AX75" s="1"/>
  <c r="BU75" s="1"/>
  <c r="Q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AX73" s="1"/>
  <c r="BU73" s="1"/>
  <c r="Q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AX71" s="1"/>
  <c r="BU71" s="1"/>
  <c r="Q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J67" s="1"/>
  <c r="EU67" s="1"/>
  <c r="AC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AX65" s="1"/>
  <c r="BU65" s="1"/>
  <c r="Q65" s="1"/>
  <c r="AR65"/>
  <c r="AQ65"/>
  <c r="AP65"/>
  <c r="AO65"/>
  <c r="AN65"/>
  <c r="AM65"/>
  <c r="AL65"/>
  <c r="AK65"/>
  <c r="BK64"/>
  <c r="EZ64" s="1"/>
  <c r="AD64" s="1"/>
  <c r="BL64" s="1"/>
  <c r="FE64" s="1"/>
  <c r="AE64" s="1"/>
  <c r="BG64"/>
  <c r="DZ64" s="1"/>
  <c r="BC64"/>
  <c r="CZ64" s="1"/>
  <c r="V64" s="1"/>
  <c r="BD64" s="1"/>
  <c r="DE64" s="1"/>
  <c r="W64" s="1"/>
  <c r="AY64"/>
  <c r="BZ64" s="1"/>
  <c r="R64" s="1"/>
  <c r="AZ64" s="1"/>
  <c r="CE64" s="1"/>
  <c r="S64" s="1"/>
  <c r="AT64"/>
  <c r="BJ64" s="1"/>
  <c r="EU64" s="1"/>
  <c r="AC64" s="1"/>
  <c r="AR64"/>
  <c r="AQ64"/>
  <c r="AP64"/>
  <c r="AO64"/>
  <c r="AN64"/>
  <c r="AM64"/>
  <c r="AL64"/>
  <c r="AK64"/>
  <c r="Z64"/>
  <c r="BH64" s="1"/>
  <c r="EE64" s="1"/>
  <c r="AA64" s="1"/>
  <c r="BK63"/>
  <c r="EZ63" s="1"/>
  <c r="BG63"/>
  <c r="DZ63" s="1"/>
  <c r="Z63" s="1"/>
  <c r="BH63" s="1"/>
  <c r="EE63" s="1"/>
  <c r="AA63" s="1"/>
  <c r="BC63"/>
  <c r="CZ63" s="1"/>
  <c r="AY63"/>
  <c r="BZ63" s="1"/>
  <c r="R63" s="1"/>
  <c r="AZ63" s="1"/>
  <c r="CE63" s="1"/>
  <c r="S63" s="1"/>
  <c r="AT63"/>
  <c r="AR63"/>
  <c r="AQ63"/>
  <c r="AP63"/>
  <c r="AO63"/>
  <c r="AN63"/>
  <c r="AM63"/>
  <c r="AL63"/>
  <c r="AK63"/>
  <c r="AD63"/>
  <c r="BL63" s="1"/>
  <c r="FE63" s="1"/>
  <c r="AE63" s="1"/>
  <c r="V63"/>
  <c r="BD63" s="1"/>
  <c r="DE63" s="1"/>
  <c r="W63" s="1"/>
  <c r="BK62"/>
  <c r="EZ62" s="1"/>
  <c r="AD62" s="1"/>
  <c r="BL62" s="1"/>
  <c r="FE62" s="1"/>
  <c r="AE62" s="1"/>
  <c r="BG62"/>
  <c r="DZ62" s="1"/>
  <c r="BC62"/>
  <c r="CZ62" s="1"/>
  <c r="V62" s="1"/>
  <c r="BD62" s="1"/>
  <c r="DE62" s="1"/>
  <c r="W62" s="1"/>
  <c r="AY62"/>
  <c r="BZ62" s="1"/>
  <c r="R62" s="1"/>
  <c r="AZ62" s="1"/>
  <c r="CE62" s="1"/>
  <c r="S62" s="1"/>
  <c r="AT62"/>
  <c r="BB62" s="1"/>
  <c r="CU62" s="1"/>
  <c r="U62" s="1"/>
  <c r="AR62"/>
  <c r="AQ62"/>
  <c r="AP62"/>
  <c r="AO62"/>
  <c r="AN62"/>
  <c r="AM62"/>
  <c r="AL62"/>
  <c r="AK62"/>
  <c r="Z62"/>
  <c r="BH62" s="1"/>
  <c r="EE62" s="1"/>
  <c r="AA62" s="1"/>
  <c r="BK61"/>
  <c r="EZ61" s="1"/>
  <c r="AD61" s="1"/>
  <c r="BL61" s="1"/>
  <c r="FE61" s="1"/>
  <c r="AE61" s="1"/>
  <c r="BG61"/>
  <c r="DZ61" s="1"/>
  <c r="Z61" s="1"/>
  <c r="BH61" s="1"/>
  <c r="EE61" s="1"/>
  <c r="AA61" s="1"/>
  <c r="BC61"/>
  <c r="CZ61" s="1"/>
  <c r="AY61"/>
  <c r="BZ61" s="1"/>
  <c r="R61" s="1"/>
  <c r="AZ61" s="1"/>
  <c r="CE61" s="1"/>
  <c r="S61" s="1"/>
  <c r="AT61"/>
  <c r="BB61" s="1"/>
  <c r="CU61" s="1"/>
  <c r="U61" s="1"/>
  <c r="AR61"/>
  <c r="AQ61"/>
  <c r="AP61"/>
  <c r="AO61"/>
  <c r="AN61"/>
  <c r="AM61"/>
  <c r="AL61"/>
  <c r="AK61"/>
  <c r="V61"/>
  <c r="BD61" s="1"/>
  <c r="DE61" s="1"/>
  <c r="W61" s="1"/>
  <c r="BK60"/>
  <c r="EZ60" s="1"/>
  <c r="AD60" s="1"/>
  <c r="BL60" s="1"/>
  <c r="FE60" s="1"/>
  <c r="AE60" s="1"/>
  <c r="BG60"/>
  <c r="DZ60" s="1"/>
  <c r="Z60" s="1"/>
  <c r="BH60" s="1"/>
  <c r="EE60" s="1"/>
  <c r="AA60" s="1"/>
  <c r="BC60"/>
  <c r="CZ60" s="1"/>
  <c r="V60" s="1"/>
  <c r="BD60" s="1"/>
  <c r="DE60" s="1"/>
  <c r="W60" s="1"/>
  <c r="AY60"/>
  <c r="BZ60" s="1"/>
  <c r="R60" s="1"/>
  <c r="AZ60" s="1"/>
  <c r="CE60" s="1"/>
  <c r="S60" s="1"/>
  <c r="AT60"/>
  <c r="BJ60" s="1"/>
  <c r="EU60" s="1"/>
  <c r="AC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J59" s="1"/>
  <c r="EU59" s="1"/>
  <c r="AC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J55" s="1"/>
  <c r="EU55" s="1"/>
  <c r="AC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J51" s="1"/>
  <c r="EU51" s="1"/>
  <c r="AC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AR47"/>
  <c r="AQ47"/>
  <c r="AP47"/>
  <c r="AO47"/>
  <c r="AN47"/>
  <c r="AM47"/>
  <c r="AL47"/>
  <c r="AK47"/>
  <c r="BK46"/>
  <c r="EZ46" s="1"/>
  <c r="AD46" s="1"/>
  <c r="BL46" s="1"/>
  <c r="FE46" s="1"/>
  <c r="AE46" s="1"/>
  <c r="BG46"/>
  <c r="DZ46" s="1"/>
  <c r="BC46"/>
  <c r="CZ46" s="1"/>
  <c r="V46" s="1"/>
  <c r="BD46" s="1"/>
  <c r="DE46" s="1"/>
  <c r="W46" s="1"/>
  <c r="AY46"/>
  <c r="BZ46" s="1"/>
  <c r="R46" s="1"/>
  <c r="AZ46" s="1"/>
  <c r="CE46" s="1"/>
  <c r="S46" s="1"/>
  <c r="AT46"/>
  <c r="BB46" s="1"/>
  <c r="CU46" s="1"/>
  <c r="U46" s="1"/>
  <c r="AR46"/>
  <c r="AQ46"/>
  <c r="AP46"/>
  <c r="AO46"/>
  <c r="AN46"/>
  <c r="AM46"/>
  <c r="AL46"/>
  <c r="AK46"/>
  <c r="Z46"/>
  <c r="BH46" s="1"/>
  <c r="EE46" s="1"/>
  <c r="AA46" s="1"/>
  <c r="BK45"/>
  <c r="EZ45" s="1"/>
  <c r="AD45" s="1"/>
  <c r="BL45" s="1"/>
  <c r="FE45" s="1"/>
  <c r="AE45" s="1"/>
  <c r="BG45"/>
  <c r="DZ45" s="1"/>
  <c r="Z45" s="1"/>
  <c r="BH45" s="1"/>
  <c r="EE45" s="1"/>
  <c r="AA45" s="1"/>
  <c r="BC45"/>
  <c r="CZ45" s="1"/>
  <c r="V45" s="1"/>
  <c r="BD45" s="1"/>
  <c r="DE45" s="1"/>
  <c r="W45" s="1"/>
  <c r="AY45"/>
  <c r="BZ45" s="1"/>
  <c r="R45" s="1"/>
  <c r="AZ45" s="1"/>
  <c r="CE45" s="1"/>
  <c r="S45" s="1"/>
  <c r="AT45"/>
  <c r="BJ45" s="1"/>
  <c r="EU45" s="1"/>
  <c r="AC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J44" s="1"/>
  <c r="EU44" s="1"/>
  <c r="AC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F43" s="1"/>
  <c r="DU43" s="1"/>
  <c r="Y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J40" s="1"/>
  <c r="EU40" s="1"/>
  <c r="AC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61"/>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J76" s="1"/>
  <c r="EU76" s="1"/>
  <c r="AC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J75" s="1"/>
  <c r="EU75" s="1"/>
  <c r="AC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J72" s="1"/>
  <c r="EU72" s="1"/>
  <c r="AC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J71" s="1"/>
  <c r="EU71" s="1"/>
  <c r="AC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BC69"/>
  <c r="CZ69" s="1"/>
  <c r="V69" s="1"/>
  <c r="BD69" s="1"/>
  <c r="DE69" s="1"/>
  <c r="W69" s="1"/>
  <c r="AY69"/>
  <c r="BZ69" s="1"/>
  <c r="R69" s="1"/>
  <c r="AZ69" s="1"/>
  <c r="CE69" s="1"/>
  <c r="S69" s="1"/>
  <c r="AT69"/>
  <c r="BB69" s="1"/>
  <c r="CU69" s="1"/>
  <c r="U69" s="1"/>
  <c r="AR69"/>
  <c r="AQ69"/>
  <c r="AP69"/>
  <c r="AO69"/>
  <c r="AN69"/>
  <c r="AM69"/>
  <c r="AL69"/>
  <c r="AK69"/>
  <c r="Z69"/>
  <c r="BH69" s="1"/>
  <c r="EE69" s="1"/>
  <c r="AA69" s="1"/>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BC67"/>
  <c r="CZ67" s="1"/>
  <c r="V67" s="1"/>
  <c r="BD67" s="1"/>
  <c r="DE67" s="1"/>
  <c r="W67" s="1"/>
  <c r="AY67"/>
  <c r="BZ67" s="1"/>
  <c r="R67" s="1"/>
  <c r="AZ67" s="1"/>
  <c r="CE67" s="1"/>
  <c r="S67" s="1"/>
  <c r="AT67"/>
  <c r="BJ67" s="1"/>
  <c r="EU67" s="1"/>
  <c r="AC67" s="1"/>
  <c r="AR67"/>
  <c r="AQ67"/>
  <c r="AP67"/>
  <c r="AO67"/>
  <c r="AN67"/>
  <c r="AM67"/>
  <c r="AL67"/>
  <c r="AK67"/>
  <c r="Z67"/>
  <c r="BH67" s="1"/>
  <c r="EE67" s="1"/>
  <c r="AA67" s="1"/>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AX64" s="1"/>
  <c r="BU64" s="1"/>
  <c r="Q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J60" s="1"/>
  <c r="EU60" s="1"/>
  <c r="AC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J59" s="1"/>
  <c r="EU59" s="1"/>
  <c r="AC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BC57"/>
  <c r="CZ57" s="1"/>
  <c r="V57" s="1"/>
  <c r="BD57" s="1"/>
  <c r="DE57" s="1"/>
  <c r="W57" s="1"/>
  <c r="AY57"/>
  <c r="BZ57" s="1"/>
  <c r="R57" s="1"/>
  <c r="AZ57" s="1"/>
  <c r="CE57" s="1"/>
  <c r="S57" s="1"/>
  <c r="AT57"/>
  <c r="BB57" s="1"/>
  <c r="CU57" s="1"/>
  <c r="U57" s="1"/>
  <c r="AR57"/>
  <c r="AQ57"/>
  <c r="AP57"/>
  <c r="AO57"/>
  <c r="AN57"/>
  <c r="AM57"/>
  <c r="AL57"/>
  <c r="AK57"/>
  <c r="Z57"/>
  <c r="BH57" s="1"/>
  <c r="EE57" s="1"/>
  <c r="AA57" s="1"/>
  <c r="BK56"/>
  <c r="EZ56" s="1"/>
  <c r="AD56" s="1"/>
  <c r="BL56" s="1"/>
  <c r="FE56" s="1"/>
  <c r="AE56" s="1"/>
  <c r="BG56"/>
  <c r="DZ56" s="1"/>
  <c r="Z56" s="1"/>
  <c r="BH56" s="1"/>
  <c r="EE56" s="1"/>
  <c r="AA56" s="1"/>
  <c r="BC56"/>
  <c r="CZ56" s="1"/>
  <c r="AY56"/>
  <c r="BZ56" s="1"/>
  <c r="R56" s="1"/>
  <c r="AZ56" s="1"/>
  <c r="CE56" s="1"/>
  <c r="S56" s="1"/>
  <c r="AT56"/>
  <c r="BJ56" s="1"/>
  <c r="EU56" s="1"/>
  <c r="AC56" s="1"/>
  <c r="AR56"/>
  <c r="AQ56"/>
  <c r="AP56"/>
  <c r="AO56"/>
  <c r="AN56"/>
  <c r="AM56"/>
  <c r="AL56"/>
  <c r="AK56"/>
  <c r="V56"/>
  <c r="BD56" s="1"/>
  <c r="DE56" s="1"/>
  <c r="W56" s="1"/>
  <c r="BK55"/>
  <c r="EZ55" s="1"/>
  <c r="AD55" s="1"/>
  <c r="BL55" s="1"/>
  <c r="FE55" s="1"/>
  <c r="AE55" s="1"/>
  <c r="BG55"/>
  <c r="DZ55" s="1"/>
  <c r="Z55" s="1"/>
  <c r="BH55" s="1"/>
  <c r="EE55" s="1"/>
  <c r="AA55" s="1"/>
  <c r="BC55"/>
  <c r="CZ55" s="1"/>
  <c r="V55" s="1"/>
  <c r="BD55" s="1"/>
  <c r="DE55" s="1"/>
  <c r="W55" s="1"/>
  <c r="AY55"/>
  <c r="BZ55" s="1"/>
  <c r="R55" s="1"/>
  <c r="AZ55" s="1"/>
  <c r="CE55" s="1"/>
  <c r="S55" s="1"/>
  <c r="AT55"/>
  <c r="BJ55" s="1"/>
  <c r="EU55" s="1"/>
  <c r="AC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AX54" s="1"/>
  <c r="BU54" s="1"/>
  <c r="Q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AX50" s="1"/>
  <c r="BU50" s="1"/>
  <c r="Q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AX46" s="1"/>
  <c r="BU46" s="1"/>
  <c r="Q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J45" s="1"/>
  <c r="EU45" s="1"/>
  <c r="AC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B43" s="1"/>
  <c r="CU43" s="1"/>
  <c r="U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J42" s="1"/>
  <c r="EU42" s="1"/>
  <c r="AC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J41" s="1"/>
  <c r="EU41" s="1"/>
  <c r="AC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J38" s="1"/>
  <c r="EU38" s="1"/>
  <c r="AC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J37" s="1"/>
  <c r="EU37" s="1"/>
  <c r="AC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F36" s="1"/>
  <c r="DU36" s="1"/>
  <c r="Y36" s="1"/>
  <c r="AR36"/>
  <c r="AQ36"/>
  <c r="AP36"/>
  <c r="AO36"/>
  <c r="AN36"/>
  <c r="AM36"/>
  <c r="AL36"/>
  <c r="AK36"/>
  <c r="I20"/>
  <c r="AD19"/>
  <c r="Z19"/>
  <c r="V19"/>
  <c r="R19"/>
  <c r="I19"/>
  <c r="X14"/>
  <c r="E14"/>
  <c r="E13"/>
  <c r="AG12"/>
  <c r="AB12"/>
  <c r="T12"/>
  <c r="P12"/>
  <c r="E12"/>
  <c r="AO11"/>
  <c r="E11"/>
  <c r="BK85" i="62"/>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BC76"/>
  <c r="CZ76" s="1"/>
  <c r="V76" s="1"/>
  <c r="BD76" s="1"/>
  <c r="DE76" s="1"/>
  <c r="W76" s="1"/>
  <c r="AY76"/>
  <c r="BZ76" s="1"/>
  <c r="R76" s="1"/>
  <c r="AZ76" s="1"/>
  <c r="CE76" s="1"/>
  <c r="S76" s="1"/>
  <c r="AT76"/>
  <c r="BB76" s="1"/>
  <c r="CU76" s="1"/>
  <c r="U76" s="1"/>
  <c r="AR76"/>
  <c r="AQ76"/>
  <c r="AP76"/>
  <c r="AO76"/>
  <c r="AN76"/>
  <c r="AM76"/>
  <c r="AL76"/>
  <c r="AK76"/>
  <c r="Z76"/>
  <c r="BH76" s="1"/>
  <c r="EE76" s="1"/>
  <c r="AA76" s="1"/>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AX73" s="1"/>
  <c r="BU73" s="1"/>
  <c r="Q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AX71" s="1"/>
  <c r="BU71" s="1"/>
  <c r="Q71" s="1"/>
  <c r="AR71"/>
  <c r="AQ71"/>
  <c r="AP71"/>
  <c r="AO71"/>
  <c r="AN71"/>
  <c r="AM71"/>
  <c r="AL71"/>
  <c r="AK71"/>
  <c r="BK70"/>
  <c r="EZ70" s="1"/>
  <c r="AD70" s="1"/>
  <c r="BL70" s="1"/>
  <c r="FE70" s="1"/>
  <c r="AE70" s="1"/>
  <c r="BG70"/>
  <c r="DZ70" s="1"/>
  <c r="Z70" s="1"/>
  <c r="BH70" s="1"/>
  <c r="EE70" s="1"/>
  <c r="BC70"/>
  <c r="CZ70" s="1"/>
  <c r="AY70"/>
  <c r="BZ70" s="1"/>
  <c r="R70" s="1"/>
  <c r="AZ70" s="1"/>
  <c r="CE70" s="1"/>
  <c r="S70" s="1"/>
  <c r="AT70"/>
  <c r="BB70" s="1"/>
  <c r="CU70" s="1"/>
  <c r="U70" s="1"/>
  <c r="AR70"/>
  <c r="AQ70"/>
  <c r="AP70"/>
  <c r="AO70"/>
  <c r="AN70"/>
  <c r="AM70"/>
  <c r="AL70"/>
  <c r="AK70"/>
  <c r="AA70"/>
  <c r="V70"/>
  <c r="BD70" s="1"/>
  <c r="DE70" s="1"/>
  <c r="W70" s="1"/>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BC67"/>
  <c r="CZ67" s="1"/>
  <c r="V67" s="1"/>
  <c r="BD67" s="1"/>
  <c r="DE67" s="1"/>
  <c r="W67" s="1"/>
  <c r="AY67"/>
  <c r="BZ67" s="1"/>
  <c r="R67" s="1"/>
  <c r="AZ67" s="1"/>
  <c r="CE67" s="1"/>
  <c r="S67" s="1"/>
  <c r="AT67"/>
  <c r="BF67" s="1"/>
  <c r="DU67" s="1"/>
  <c r="Y67" s="1"/>
  <c r="AR67"/>
  <c r="AQ67"/>
  <c r="AP67"/>
  <c r="AO67"/>
  <c r="AN67"/>
  <c r="AM67"/>
  <c r="AL67"/>
  <c r="AK67"/>
  <c r="Z67"/>
  <c r="BH67" s="1"/>
  <c r="EE67" s="1"/>
  <c r="AA67" s="1"/>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BC58"/>
  <c r="CZ58" s="1"/>
  <c r="V58" s="1"/>
  <c r="BD58" s="1"/>
  <c r="DE58" s="1"/>
  <c r="W58" s="1"/>
  <c r="AY58"/>
  <c r="BZ58" s="1"/>
  <c r="R58" s="1"/>
  <c r="AZ58" s="1"/>
  <c r="CE58" s="1"/>
  <c r="S58" s="1"/>
  <c r="AT58"/>
  <c r="BB58" s="1"/>
  <c r="CU58" s="1"/>
  <c r="U58" s="1"/>
  <c r="AR58"/>
  <c r="AQ58"/>
  <c r="AP58"/>
  <c r="AO58"/>
  <c r="AN58"/>
  <c r="AM58"/>
  <c r="AL58"/>
  <c r="AK58"/>
  <c r="Z58"/>
  <c r="BH58" s="1"/>
  <c r="EE58" s="1"/>
  <c r="AA58" s="1"/>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J55" s="1"/>
  <c r="EU55" s="1"/>
  <c r="AC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F47" s="1"/>
  <c r="DU47" s="1"/>
  <c r="Y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J43" s="1"/>
  <c r="EU43" s="1"/>
  <c r="AC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F42" s="1"/>
  <c r="DU42" s="1"/>
  <c r="Y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F40" s="1"/>
  <c r="DU40" s="1"/>
  <c r="Y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J39" s="1"/>
  <c r="EU39" s="1"/>
  <c r="AC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F36" s="1"/>
  <c r="DU36" s="1"/>
  <c r="Y36" s="1"/>
  <c r="AR36"/>
  <c r="AQ36"/>
  <c r="AP36"/>
  <c r="AO36"/>
  <c r="AN36"/>
  <c r="AM36"/>
  <c r="AL36"/>
  <c r="AK36"/>
  <c r="I20"/>
  <c r="AD19"/>
  <c r="Z19"/>
  <c r="V19"/>
  <c r="R19"/>
  <c r="I19"/>
  <c r="X14"/>
  <c r="E14"/>
  <c r="E13"/>
  <c r="AG12"/>
  <c r="AB12"/>
  <c r="T12"/>
  <c r="P12"/>
  <c r="E12"/>
  <c r="AO11"/>
  <c r="E11"/>
  <c r="BK85" i="63"/>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X84"/>
  <c r="BU84" s="1"/>
  <c r="Q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BC76"/>
  <c r="CZ76" s="1"/>
  <c r="V76" s="1"/>
  <c r="BD76" s="1"/>
  <c r="DE76" s="1"/>
  <c r="W76" s="1"/>
  <c r="AY76"/>
  <c r="BZ76" s="1"/>
  <c r="R76" s="1"/>
  <c r="AZ76" s="1"/>
  <c r="CE76" s="1"/>
  <c r="S76" s="1"/>
  <c r="AT76"/>
  <c r="BB76" s="1"/>
  <c r="CU76" s="1"/>
  <c r="U76" s="1"/>
  <c r="AR76"/>
  <c r="AQ76"/>
  <c r="AP76"/>
  <c r="AO76"/>
  <c r="AN76"/>
  <c r="AM76"/>
  <c r="AL76"/>
  <c r="AK76"/>
  <c r="Z76"/>
  <c r="BH76" s="1"/>
  <c r="EE76" s="1"/>
  <c r="AA76" s="1"/>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J74" s="1"/>
  <c r="EU74" s="1"/>
  <c r="AC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AR70"/>
  <c r="AQ70"/>
  <c r="AP70"/>
  <c r="AO70"/>
  <c r="AN70"/>
  <c r="AM70"/>
  <c r="AL70"/>
  <c r="AK70"/>
  <c r="BK69"/>
  <c r="EZ69" s="1"/>
  <c r="AD69" s="1"/>
  <c r="BL69" s="1"/>
  <c r="FE69" s="1"/>
  <c r="AE69" s="1"/>
  <c r="BG69"/>
  <c r="DZ69" s="1"/>
  <c r="BC69"/>
  <c r="CZ69" s="1"/>
  <c r="V69" s="1"/>
  <c r="BD69" s="1"/>
  <c r="DE69" s="1"/>
  <c r="W69" s="1"/>
  <c r="AY69"/>
  <c r="BZ69" s="1"/>
  <c r="R69" s="1"/>
  <c r="AZ69" s="1"/>
  <c r="CE69" s="1"/>
  <c r="S69" s="1"/>
  <c r="AT69"/>
  <c r="BB69" s="1"/>
  <c r="CU69" s="1"/>
  <c r="U69" s="1"/>
  <c r="AR69"/>
  <c r="AQ69"/>
  <c r="AP69"/>
  <c r="AO69"/>
  <c r="AN69"/>
  <c r="AM69"/>
  <c r="AL69"/>
  <c r="AK69"/>
  <c r="Z69"/>
  <c r="BH69" s="1"/>
  <c r="EE69" s="1"/>
  <c r="AA69" s="1"/>
  <c r="BK68"/>
  <c r="EZ68" s="1"/>
  <c r="AD68" s="1"/>
  <c r="BL68" s="1"/>
  <c r="FE68" s="1"/>
  <c r="AE68" s="1"/>
  <c r="BG68"/>
  <c r="DZ68" s="1"/>
  <c r="Z68" s="1"/>
  <c r="BH68" s="1"/>
  <c r="EE68" s="1"/>
  <c r="AA68" s="1"/>
  <c r="BC68"/>
  <c r="CZ68" s="1"/>
  <c r="V68" s="1"/>
  <c r="BD68" s="1"/>
  <c r="DE68" s="1"/>
  <c r="W68" s="1"/>
  <c r="AY68"/>
  <c r="BZ68" s="1"/>
  <c r="R68" s="1"/>
  <c r="AZ68" s="1"/>
  <c r="CE68" s="1"/>
  <c r="S68" s="1"/>
  <c r="AT68"/>
  <c r="BJ68" s="1"/>
  <c r="EU68" s="1"/>
  <c r="AC68" s="1"/>
  <c r="AR68"/>
  <c r="AQ68"/>
  <c r="AP68"/>
  <c r="AO68"/>
  <c r="AN68"/>
  <c r="AM68"/>
  <c r="AL68"/>
  <c r="AK68"/>
  <c r="BK67"/>
  <c r="EZ67" s="1"/>
  <c r="AD67" s="1"/>
  <c r="BL67" s="1"/>
  <c r="FE67" s="1"/>
  <c r="AE67" s="1"/>
  <c r="BG67"/>
  <c r="DZ67" s="1"/>
  <c r="Z67" s="1"/>
  <c r="BH67" s="1"/>
  <c r="EE67" s="1"/>
  <c r="AA67" s="1"/>
  <c r="BF67"/>
  <c r="DU67" s="1"/>
  <c r="Y67" s="1"/>
  <c r="BC67"/>
  <c r="CZ67" s="1"/>
  <c r="V67" s="1"/>
  <c r="BD67" s="1"/>
  <c r="DE67" s="1"/>
  <c r="W67" s="1"/>
  <c r="AY67"/>
  <c r="BZ67" s="1"/>
  <c r="R67" s="1"/>
  <c r="AZ67" s="1"/>
  <c r="CE67" s="1"/>
  <c r="S67" s="1"/>
  <c r="AT67"/>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J64" s="1"/>
  <c r="EU64" s="1"/>
  <c r="AC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F63" s="1"/>
  <c r="DU63" s="1"/>
  <c r="Y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J60" s="1"/>
  <c r="EU60" s="1"/>
  <c r="AC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F59" s="1"/>
  <c r="DU59" s="1"/>
  <c r="Y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J55" s="1"/>
  <c r="EU55" s="1"/>
  <c r="AC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J54" s="1"/>
  <c r="EU54" s="1"/>
  <c r="AC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F51" s="1"/>
  <c r="DU51" s="1"/>
  <c r="Y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J50" s="1"/>
  <c r="EU50" s="1"/>
  <c r="AC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F49" s="1"/>
  <c r="DU49" s="1"/>
  <c r="Y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AX47" s="1"/>
  <c r="BU47" s="1"/>
  <c r="Q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J46" s="1"/>
  <c r="EU46" s="1"/>
  <c r="AC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J45" s="1"/>
  <c r="EU45" s="1"/>
  <c r="AC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F43" s="1"/>
  <c r="DU43" s="1"/>
  <c r="Y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J42" s="1"/>
  <c r="EU42" s="1"/>
  <c r="AC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J41" s="1"/>
  <c r="EU41" s="1"/>
  <c r="AC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J38" s="1"/>
  <c r="EU38" s="1"/>
  <c r="AC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F37" s="1"/>
  <c r="DU37" s="1"/>
  <c r="Y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64"/>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J74" s="1"/>
  <c r="EU74" s="1"/>
  <c r="AC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J73" s="1"/>
  <c r="EU73" s="1"/>
  <c r="AC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BC70"/>
  <c r="CZ70" s="1"/>
  <c r="AY70"/>
  <c r="BZ70" s="1"/>
  <c r="R70" s="1"/>
  <c r="AZ70" s="1"/>
  <c r="CE70" s="1"/>
  <c r="S70" s="1"/>
  <c r="AT70"/>
  <c r="BJ70" s="1"/>
  <c r="EU70" s="1"/>
  <c r="AC70" s="1"/>
  <c r="AR70"/>
  <c r="AQ70"/>
  <c r="AP70"/>
  <c r="AO70"/>
  <c r="AN70"/>
  <c r="AM70"/>
  <c r="AL70"/>
  <c r="AK70"/>
  <c r="AA70"/>
  <c r="V70"/>
  <c r="BD70" s="1"/>
  <c r="DE70" s="1"/>
  <c r="W70" s="1"/>
  <c r="BK69"/>
  <c r="EZ69" s="1"/>
  <c r="AD69" s="1"/>
  <c r="BL69" s="1"/>
  <c r="FE69" s="1"/>
  <c r="AE69" s="1"/>
  <c r="BG69"/>
  <c r="DZ69" s="1"/>
  <c r="Z69" s="1"/>
  <c r="BH69" s="1"/>
  <c r="EE69" s="1"/>
  <c r="AA69" s="1"/>
  <c r="BC69"/>
  <c r="CZ69" s="1"/>
  <c r="V69" s="1"/>
  <c r="BD69" s="1"/>
  <c r="DE69" s="1"/>
  <c r="W69" s="1"/>
  <c r="AY69"/>
  <c r="BZ69" s="1"/>
  <c r="R69" s="1"/>
  <c r="AZ69" s="1"/>
  <c r="CE69" s="1"/>
  <c r="S69" s="1"/>
  <c r="AT69"/>
  <c r="BJ69" s="1"/>
  <c r="EU69" s="1"/>
  <c r="AC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J68" s="1"/>
  <c r="EU68" s="1"/>
  <c r="AC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F67" s="1"/>
  <c r="DU67" s="1"/>
  <c r="Y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J66" s="1"/>
  <c r="EU66" s="1"/>
  <c r="AC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AX63" s="1"/>
  <c r="BU63" s="1"/>
  <c r="Q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J59" s="1"/>
  <c r="EU59" s="1"/>
  <c r="AC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J58" s="1"/>
  <c r="EU58" s="1"/>
  <c r="AC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J55" s="1"/>
  <c r="EU55" s="1"/>
  <c r="AC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J54" s="1"/>
  <c r="EU54" s="1"/>
  <c r="AC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J51" s="1"/>
  <c r="EU51" s="1"/>
  <c r="AC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J50" s="1"/>
  <c r="EU50" s="1"/>
  <c r="AC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BC48"/>
  <c r="CZ48" s="1"/>
  <c r="V48" s="1"/>
  <c r="BD48" s="1"/>
  <c r="DE48" s="1"/>
  <c r="W48" s="1"/>
  <c r="AY48"/>
  <c r="BZ48" s="1"/>
  <c r="R48" s="1"/>
  <c r="AZ48" s="1"/>
  <c r="CE48" s="1"/>
  <c r="S48" s="1"/>
  <c r="AT48"/>
  <c r="BB48" s="1"/>
  <c r="CU48" s="1"/>
  <c r="U48" s="1"/>
  <c r="AR48"/>
  <c r="AQ48"/>
  <c r="AP48"/>
  <c r="AO48"/>
  <c r="AN48"/>
  <c r="AM48"/>
  <c r="AL48"/>
  <c r="AK48"/>
  <c r="Z48"/>
  <c r="BH48" s="1"/>
  <c r="EE48" s="1"/>
  <c r="AA48" s="1"/>
  <c r="BK47"/>
  <c r="EZ47" s="1"/>
  <c r="AD47" s="1"/>
  <c r="BL47" s="1"/>
  <c r="FE47" s="1"/>
  <c r="AE47" s="1"/>
  <c r="BG47"/>
  <c r="DZ47" s="1"/>
  <c r="Z47" s="1"/>
  <c r="BH47" s="1"/>
  <c r="EE47" s="1"/>
  <c r="AA47" s="1"/>
  <c r="BC47"/>
  <c r="CZ47" s="1"/>
  <c r="V47" s="1"/>
  <c r="BD47" s="1"/>
  <c r="DE47" s="1"/>
  <c r="W47" s="1"/>
  <c r="AY47"/>
  <c r="BZ47" s="1"/>
  <c r="R47" s="1"/>
  <c r="AZ47" s="1"/>
  <c r="CE47" s="1"/>
  <c r="S47" s="1"/>
  <c r="AT47"/>
  <c r="BJ47" s="1"/>
  <c r="EU47" s="1"/>
  <c r="AC47" s="1"/>
  <c r="AR47"/>
  <c r="AQ47"/>
  <c r="AP47"/>
  <c r="AO47"/>
  <c r="AN47"/>
  <c r="AM47"/>
  <c r="AL47"/>
  <c r="AK47"/>
  <c r="BK46"/>
  <c r="EZ46" s="1"/>
  <c r="AD46" s="1"/>
  <c r="BL46" s="1"/>
  <c r="FE46" s="1"/>
  <c r="AE46" s="1"/>
  <c r="BG46"/>
  <c r="DZ46" s="1"/>
  <c r="BC46"/>
  <c r="CZ46" s="1"/>
  <c r="V46" s="1"/>
  <c r="BD46" s="1"/>
  <c r="DE46" s="1"/>
  <c r="W46" s="1"/>
  <c r="AY46"/>
  <c r="BZ46" s="1"/>
  <c r="R46" s="1"/>
  <c r="AZ46" s="1"/>
  <c r="CE46" s="1"/>
  <c r="S46" s="1"/>
  <c r="AT46"/>
  <c r="BJ46" s="1"/>
  <c r="EU46" s="1"/>
  <c r="AC46" s="1"/>
  <c r="AR46"/>
  <c r="AQ46"/>
  <c r="AP46"/>
  <c r="AO46"/>
  <c r="AN46"/>
  <c r="AM46"/>
  <c r="AL46"/>
  <c r="AK46"/>
  <c r="Z46"/>
  <c r="BH46" s="1"/>
  <c r="EE46" s="1"/>
  <c r="AA46" s="1"/>
  <c r="BK45"/>
  <c r="EZ45" s="1"/>
  <c r="AD45" s="1"/>
  <c r="BL45" s="1"/>
  <c r="FE45" s="1"/>
  <c r="AE45" s="1"/>
  <c r="BG45"/>
  <c r="DZ45" s="1"/>
  <c r="Z45" s="1"/>
  <c r="BH45" s="1"/>
  <c r="EE45" s="1"/>
  <c r="AA45" s="1"/>
  <c r="BC45"/>
  <c r="CZ45" s="1"/>
  <c r="V45" s="1"/>
  <c r="BD45" s="1"/>
  <c r="DE45" s="1"/>
  <c r="W45" s="1"/>
  <c r="AY45"/>
  <c r="BZ45" s="1"/>
  <c r="R45" s="1"/>
  <c r="AZ45" s="1"/>
  <c r="CE45" s="1"/>
  <c r="S45" s="1"/>
  <c r="AT45"/>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B43" s="1"/>
  <c r="CU43" s="1"/>
  <c r="U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J41" s="1"/>
  <c r="EU41" s="1"/>
  <c r="AC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J37" s="1"/>
  <c r="EU37" s="1"/>
  <c r="AC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65"/>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BC80"/>
  <c r="CZ80" s="1"/>
  <c r="V80" s="1"/>
  <c r="BD80" s="1"/>
  <c r="DE80" s="1"/>
  <c r="W80" s="1"/>
  <c r="AY80"/>
  <c r="BZ80" s="1"/>
  <c r="R80" s="1"/>
  <c r="AZ80" s="1"/>
  <c r="CE80" s="1"/>
  <c r="S80" s="1"/>
  <c r="AT80"/>
  <c r="BB80" s="1"/>
  <c r="CU80" s="1"/>
  <c r="U80" s="1"/>
  <c r="AR80"/>
  <c r="AQ80"/>
  <c r="AP80"/>
  <c r="AO80"/>
  <c r="AN80"/>
  <c r="AM80"/>
  <c r="AL80"/>
  <c r="AK80"/>
  <c r="Z80"/>
  <c r="BH80" s="1"/>
  <c r="EE80" s="1"/>
  <c r="AA80" s="1"/>
  <c r="BK79"/>
  <c r="EZ79" s="1"/>
  <c r="AD79" s="1"/>
  <c r="BL79" s="1"/>
  <c r="FE79" s="1"/>
  <c r="AE79" s="1"/>
  <c r="BG79"/>
  <c r="DZ79" s="1"/>
  <c r="Z79" s="1"/>
  <c r="BH79" s="1"/>
  <c r="EE79" s="1"/>
  <c r="AA79" s="1"/>
  <c r="BC79"/>
  <c r="CZ79" s="1"/>
  <c r="V79" s="1"/>
  <c r="BD79" s="1"/>
  <c r="DE79" s="1"/>
  <c r="W79" s="1"/>
  <c r="AY79"/>
  <c r="BZ79" s="1"/>
  <c r="R79" s="1"/>
  <c r="AZ79" s="1"/>
  <c r="CE79" s="1"/>
  <c r="S79" s="1"/>
  <c r="AT79"/>
  <c r="BB79" s="1"/>
  <c r="CU79" s="1"/>
  <c r="U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B77" s="1"/>
  <c r="CU77" s="1"/>
  <c r="U77" s="1"/>
  <c r="AR77"/>
  <c r="AQ77"/>
  <c r="AP77"/>
  <c r="AO77"/>
  <c r="AN77"/>
  <c r="AM77"/>
  <c r="AL77"/>
  <c r="AK77"/>
  <c r="BK76"/>
  <c r="EZ76" s="1"/>
  <c r="AD76" s="1"/>
  <c r="BL76" s="1"/>
  <c r="FE76" s="1"/>
  <c r="AE76" s="1"/>
  <c r="BG76"/>
  <c r="DZ76" s="1"/>
  <c r="Z76" s="1"/>
  <c r="BH76" s="1"/>
  <c r="EE76" s="1"/>
  <c r="BC76"/>
  <c r="CZ76" s="1"/>
  <c r="V76" s="1"/>
  <c r="BD76" s="1"/>
  <c r="DE76" s="1"/>
  <c r="W76" s="1"/>
  <c r="AY76"/>
  <c r="BZ76" s="1"/>
  <c r="R76" s="1"/>
  <c r="AZ76" s="1"/>
  <c r="CE76" s="1"/>
  <c r="S76" s="1"/>
  <c r="AT76"/>
  <c r="BB76" s="1"/>
  <c r="CU76" s="1"/>
  <c r="U76" s="1"/>
  <c r="AR76"/>
  <c r="AQ76"/>
  <c r="AP76"/>
  <c r="AO76"/>
  <c r="AN76"/>
  <c r="AM76"/>
  <c r="AL76"/>
  <c r="AK76"/>
  <c r="AA76"/>
  <c r="BK75"/>
  <c r="EZ75" s="1"/>
  <c r="AD75" s="1"/>
  <c r="BL75" s="1"/>
  <c r="FE75" s="1"/>
  <c r="AE75" s="1"/>
  <c r="BG75"/>
  <c r="DZ75" s="1"/>
  <c r="Z75" s="1"/>
  <c r="BH75" s="1"/>
  <c r="EE75" s="1"/>
  <c r="AA75" s="1"/>
  <c r="BC75"/>
  <c r="CZ75" s="1"/>
  <c r="V75" s="1"/>
  <c r="BD75" s="1"/>
  <c r="DE75" s="1"/>
  <c r="W75" s="1"/>
  <c r="AY75"/>
  <c r="BZ75" s="1"/>
  <c r="R75" s="1"/>
  <c r="AZ75" s="1"/>
  <c r="CE75" s="1"/>
  <c r="S75" s="1"/>
  <c r="AT75"/>
  <c r="BF75" s="1"/>
  <c r="DU75" s="1"/>
  <c r="Y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AX73" s="1"/>
  <c r="BU73" s="1"/>
  <c r="Q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F71" s="1"/>
  <c r="DU71" s="1"/>
  <c r="Y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AY69"/>
  <c r="BZ69" s="1"/>
  <c r="R69" s="1"/>
  <c r="AZ69" s="1"/>
  <c r="CE69" s="1"/>
  <c r="S69" s="1"/>
  <c r="AT69"/>
  <c r="BB69" s="1"/>
  <c r="CU69" s="1"/>
  <c r="U69" s="1"/>
  <c r="AR69"/>
  <c r="AQ69"/>
  <c r="AP69"/>
  <c r="AO69"/>
  <c r="AN69"/>
  <c r="AM69"/>
  <c r="AL69"/>
  <c r="AK69"/>
  <c r="V69"/>
  <c r="BD69" s="1"/>
  <c r="DE69" s="1"/>
  <c r="W69" s="1"/>
  <c r="BK68"/>
  <c r="EZ68" s="1"/>
  <c r="AD68" s="1"/>
  <c r="BL68" s="1"/>
  <c r="FE68" s="1"/>
  <c r="AE68" s="1"/>
  <c r="BG68"/>
  <c r="DZ68" s="1"/>
  <c r="Z68" s="1"/>
  <c r="BH68" s="1"/>
  <c r="EE68" s="1"/>
  <c r="AA68" s="1"/>
  <c r="BC68"/>
  <c r="CZ68" s="1"/>
  <c r="V68" s="1"/>
  <c r="BD68" s="1"/>
  <c r="DE68" s="1"/>
  <c r="W68" s="1"/>
  <c r="AY68"/>
  <c r="BZ68" s="1"/>
  <c r="R68" s="1"/>
  <c r="AZ68" s="1"/>
  <c r="CE68" s="1"/>
  <c r="S68" s="1"/>
  <c r="AT68"/>
  <c r="BJ68" s="1"/>
  <c r="EU68" s="1"/>
  <c r="AC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AX66" s="1"/>
  <c r="BU66" s="1"/>
  <c r="Q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BC64"/>
  <c r="CZ64" s="1"/>
  <c r="AY64"/>
  <c r="BZ64" s="1"/>
  <c r="R64" s="1"/>
  <c r="AZ64" s="1"/>
  <c r="CE64" s="1"/>
  <c r="S64" s="1"/>
  <c r="AT64"/>
  <c r="BB64" s="1"/>
  <c r="CU64" s="1"/>
  <c r="U64" s="1"/>
  <c r="AR64"/>
  <c r="AQ64"/>
  <c r="AP64"/>
  <c r="AO64"/>
  <c r="AN64"/>
  <c r="AM64"/>
  <c r="AL64"/>
  <c r="AK64"/>
  <c r="AA64"/>
  <c r="V64"/>
  <c r="BD64" s="1"/>
  <c r="DE64" s="1"/>
  <c r="W64" s="1"/>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J62" s="1"/>
  <c r="EU62" s="1"/>
  <c r="AC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AX60" s="1"/>
  <c r="BU60" s="1"/>
  <c r="Q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J59" s="1"/>
  <c r="EU59" s="1"/>
  <c r="AC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F58" s="1"/>
  <c r="DU58" s="1"/>
  <c r="Y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AX55" s="1"/>
  <c r="BU55" s="1"/>
  <c r="Q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AX53" s="1"/>
  <c r="BU53" s="1"/>
  <c r="Q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BC49"/>
  <c r="CZ49" s="1"/>
  <c r="AY49"/>
  <c r="BZ49" s="1"/>
  <c r="R49" s="1"/>
  <c r="AZ49" s="1"/>
  <c r="CE49" s="1"/>
  <c r="S49" s="1"/>
  <c r="AT49"/>
  <c r="AX49" s="1"/>
  <c r="BU49" s="1"/>
  <c r="Q49" s="1"/>
  <c r="AR49"/>
  <c r="AQ49"/>
  <c r="AP49"/>
  <c r="AO49"/>
  <c r="AN49"/>
  <c r="AM49"/>
  <c r="AL49"/>
  <c r="AK49"/>
  <c r="AA49"/>
  <c r="V49"/>
  <c r="BD49" s="1"/>
  <c r="DE49" s="1"/>
  <c r="W49" s="1"/>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AX47" s="1"/>
  <c r="BU47" s="1"/>
  <c r="Q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AX43" s="1"/>
  <c r="BU43" s="1"/>
  <c r="Q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F42" s="1"/>
  <c r="DU42" s="1"/>
  <c r="Y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J41" s="1"/>
  <c r="EU41" s="1"/>
  <c r="AC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J37" s="1"/>
  <c r="EU37" s="1"/>
  <c r="AC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66"/>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BB79" s="1"/>
  <c r="CU79" s="1"/>
  <c r="U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AX76" s="1"/>
  <c r="BU76" s="1"/>
  <c r="Q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J75" s="1"/>
  <c r="EU75" s="1"/>
  <c r="AC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BC71"/>
  <c r="CZ71" s="1"/>
  <c r="AY71"/>
  <c r="BZ71" s="1"/>
  <c r="R71" s="1"/>
  <c r="AZ71" s="1"/>
  <c r="CE71" s="1"/>
  <c r="S71" s="1"/>
  <c r="AT71"/>
  <c r="BJ71" s="1"/>
  <c r="EU71" s="1"/>
  <c r="AC71" s="1"/>
  <c r="AR71"/>
  <c r="AQ71"/>
  <c r="AP71"/>
  <c r="AO71"/>
  <c r="AN71"/>
  <c r="AM71"/>
  <c r="AL71"/>
  <c r="AK71"/>
  <c r="AA71"/>
  <c r="V71"/>
  <c r="BD71" s="1"/>
  <c r="DE71" s="1"/>
  <c r="W71" s="1"/>
  <c r="BK70"/>
  <c r="EZ70" s="1"/>
  <c r="AD70" s="1"/>
  <c r="BL70" s="1"/>
  <c r="FE70" s="1"/>
  <c r="AE70" s="1"/>
  <c r="BG70"/>
  <c r="DZ70" s="1"/>
  <c r="Z70" s="1"/>
  <c r="BH70" s="1"/>
  <c r="EE70" s="1"/>
  <c r="AA70" s="1"/>
  <c r="BC70"/>
  <c r="CZ70" s="1"/>
  <c r="V70" s="1"/>
  <c r="BD70" s="1"/>
  <c r="DE70" s="1"/>
  <c r="W70" s="1"/>
  <c r="AY70"/>
  <c r="BZ70" s="1"/>
  <c r="R70" s="1"/>
  <c r="AZ70" s="1"/>
  <c r="CE70" s="1"/>
  <c r="S70" s="1"/>
  <c r="AT70"/>
  <c r="BJ70" s="1"/>
  <c r="EU70" s="1"/>
  <c r="AC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AX65" s="1"/>
  <c r="BU65" s="1"/>
  <c r="Q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J64" s="1"/>
  <c r="EU64" s="1"/>
  <c r="AC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AX61" s="1"/>
  <c r="BU61" s="1"/>
  <c r="Q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J60" s="1"/>
  <c r="EU60" s="1"/>
  <c r="AC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F59" s="1"/>
  <c r="DU59" s="1"/>
  <c r="Y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J57" s="1"/>
  <c r="EU57" s="1"/>
  <c r="AC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AX54" s="1"/>
  <c r="BU54" s="1"/>
  <c r="Q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J53" s="1"/>
  <c r="EU53" s="1"/>
  <c r="AC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J46" s="1"/>
  <c r="EU46" s="1"/>
  <c r="AC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J45" s="1"/>
  <c r="EU45" s="1"/>
  <c r="AC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B43" s="1"/>
  <c r="CU43" s="1"/>
  <c r="U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J42" s="1"/>
  <c r="EU42" s="1"/>
  <c r="AC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J41" s="1"/>
  <c r="EU41" s="1"/>
  <c r="AC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J38" s="1"/>
  <c r="EU38" s="1"/>
  <c r="AC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J37" s="1"/>
  <c r="EU37" s="1"/>
  <c r="AC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67"/>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J75" s="1"/>
  <c r="EU75" s="1"/>
  <c r="AC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J71" s="1"/>
  <c r="EU71" s="1"/>
  <c r="AC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J70" s="1"/>
  <c r="EU70" s="1"/>
  <c r="AC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BC68"/>
  <c r="CZ68" s="1"/>
  <c r="V68" s="1"/>
  <c r="BD68" s="1"/>
  <c r="DE68" s="1"/>
  <c r="W68" s="1"/>
  <c r="AY68"/>
  <c r="BZ68" s="1"/>
  <c r="R68" s="1"/>
  <c r="AZ68" s="1"/>
  <c r="CE68" s="1"/>
  <c r="S68" s="1"/>
  <c r="AT68"/>
  <c r="BB68" s="1"/>
  <c r="CU68" s="1"/>
  <c r="U68" s="1"/>
  <c r="AR68"/>
  <c r="AQ68"/>
  <c r="AP68"/>
  <c r="AO68"/>
  <c r="AN68"/>
  <c r="AM68"/>
  <c r="AL68"/>
  <c r="AK68"/>
  <c r="Z68"/>
  <c r="BH68" s="1"/>
  <c r="EE68" s="1"/>
  <c r="AA68" s="1"/>
  <c r="BK67"/>
  <c r="EZ67" s="1"/>
  <c r="AD67" s="1"/>
  <c r="BL67" s="1"/>
  <c r="FE67" s="1"/>
  <c r="AE67" s="1"/>
  <c r="BG67"/>
  <c r="DZ67" s="1"/>
  <c r="Z67" s="1"/>
  <c r="BH67" s="1"/>
  <c r="EE67" s="1"/>
  <c r="AA67" s="1"/>
  <c r="BC67"/>
  <c r="CZ67" s="1"/>
  <c r="V67" s="1"/>
  <c r="BD67" s="1"/>
  <c r="DE67" s="1"/>
  <c r="W67" s="1"/>
  <c r="AY67"/>
  <c r="BZ67" s="1"/>
  <c r="R67" s="1"/>
  <c r="AZ67" s="1"/>
  <c r="CE67" s="1"/>
  <c r="S67" s="1"/>
  <c r="AT67"/>
  <c r="BF67" s="1"/>
  <c r="DU67" s="1"/>
  <c r="Y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J65" s="1"/>
  <c r="EU65" s="1"/>
  <c r="AC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J64" s="1"/>
  <c r="EU64" s="1"/>
  <c r="AC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J61" s="1"/>
  <c r="EU61" s="1"/>
  <c r="AC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J60" s="1"/>
  <c r="EU60" s="1"/>
  <c r="AC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J58" s="1"/>
  <c r="EU58" s="1"/>
  <c r="AC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AX55" s="1"/>
  <c r="BU55" s="1"/>
  <c r="Q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J54" s="1"/>
  <c r="EU54" s="1"/>
  <c r="AC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F53" s="1"/>
  <c r="DU53" s="1"/>
  <c r="Y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AY51"/>
  <c r="BZ51" s="1"/>
  <c r="R51" s="1"/>
  <c r="AZ51" s="1"/>
  <c r="CE51" s="1"/>
  <c r="S51" s="1"/>
  <c r="AT51"/>
  <c r="BB51" s="1"/>
  <c r="CU51" s="1"/>
  <c r="U51" s="1"/>
  <c r="AR51"/>
  <c r="AQ51"/>
  <c r="AP51"/>
  <c r="AO51"/>
  <c r="AN51"/>
  <c r="AM51"/>
  <c r="AL51"/>
  <c r="AK51"/>
  <c r="V51"/>
  <c r="BD51" s="1"/>
  <c r="DE51" s="1"/>
  <c r="W51" s="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AX47" s="1"/>
  <c r="BU47" s="1"/>
  <c r="Q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J46" s="1"/>
  <c r="EU46" s="1"/>
  <c r="AC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AX43" s="1"/>
  <c r="BU43" s="1"/>
  <c r="Q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J42" s="1"/>
  <c r="EU42" s="1"/>
  <c r="AC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J38" s="1"/>
  <c r="EU38" s="1"/>
  <c r="AC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68"/>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BC77"/>
  <c r="CZ77" s="1"/>
  <c r="V77" s="1"/>
  <c r="BD77" s="1"/>
  <c r="DE77" s="1"/>
  <c r="W77" s="1"/>
  <c r="AY77"/>
  <c r="BZ77" s="1"/>
  <c r="R77" s="1"/>
  <c r="AZ77" s="1"/>
  <c r="CE77" s="1"/>
  <c r="S77" s="1"/>
  <c r="AT77"/>
  <c r="BF77" s="1"/>
  <c r="DU77" s="1"/>
  <c r="Y77" s="1"/>
  <c r="AR77"/>
  <c r="AQ77"/>
  <c r="AP77"/>
  <c r="AO77"/>
  <c r="AN77"/>
  <c r="AM77"/>
  <c r="AL77"/>
  <c r="AK77"/>
  <c r="AA77"/>
  <c r="BK76"/>
  <c r="EZ76" s="1"/>
  <c r="AD76" s="1"/>
  <c r="BL76" s="1"/>
  <c r="FE76" s="1"/>
  <c r="AE76" s="1"/>
  <c r="BG76"/>
  <c r="DZ76" s="1"/>
  <c r="BC76"/>
  <c r="CZ76" s="1"/>
  <c r="V76" s="1"/>
  <c r="BD76" s="1"/>
  <c r="DE76" s="1"/>
  <c r="W76" s="1"/>
  <c r="AY76"/>
  <c r="BZ76" s="1"/>
  <c r="R76" s="1"/>
  <c r="AZ76" s="1"/>
  <c r="CE76" s="1"/>
  <c r="S76" s="1"/>
  <c r="AT76"/>
  <c r="AX76" s="1"/>
  <c r="BU76" s="1"/>
  <c r="Q76" s="1"/>
  <c r="AR76"/>
  <c r="AQ76"/>
  <c r="AP76"/>
  <c r="AO76"/>
  <c r="AN76"/>
  <c r="AM76"/>
  <c r="AL76"/>
  <c r="AK76"/>
  <c r="Z76"/>
  <c r="BH76" s="1"/>
  <c r="EE76" s="1"/>
  <c r="AA76" s="1"/>
  <c r="BK75"/>
  <c r="EZ75" s="1"/>
  <c r="AD75" s="1"/>
  <c r="BL75" s="1"/>
  <c r="FE75" s="1"/>
  <c r="AE75" s="1"/>
  <c r="BG75"/>
  <c r="DZ75" s="1"/>
  <c r="Z75" s="1"/>
  <c r="BH75" s="1"/>
  <c r="EE75" s="1"/>
  <c r="AA75" s="1"/>
  <c r="BC75"/>
  <c r="CZ75" s="1"/>
  <c r="V75" s="1"/>
  <c r="BD75" s="1"/>
  <c r="DE75" s="1"/>
  <c r="W75" s="1"/>
  <c r="AY75"/>
  <c r="BZ75" s="1"/>
  <c r="R75" s="1"/>
  <c r="AZ75" s="1"/>
  <c r="CE75" s="1"/>
  <c r="S75" s="1"/>
  <c r="AT75"/>
  <c r="BJ75" s="1"/>
  <c r="EU75" s="1"/>
  <c r="AC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AX72" s="1"/>
  <c r="BU72" s="1"/>
  <c r="Q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J71" s="1"/>
  <c r="EU71" s="1"/>
  <c r="AC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J68" s="1"/>
  <c r="EU68" s="1"/>
  <c r="AC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AX67" s="1"/>
  <c r="BU67" s="1"/>
  <c r="Q67" s="1"/>
  <c r="AR67"/>
  <c r="AQ67"/>
  <c r="AP67"/>
  <c r="AO67"/>
  <c r="AN67"/>
  <c r="AM67"/>
  <c r="AL67"/>
  <c r="AK67"/>
  <c r="BK66"/>
  <c r="EZ66" s="1"/>
  <c r="AD66" s="1"/>
  <c r="BL66" s="1"/>
  <c r="FE66" s="1"/>
  <c r="AE66" s="1"/>
  <c r="BG66"/>
  <c r="DZ66" s="1"/>
  <c r="BC66"/>
  <c r="CZ66" s="1"/>
  <c r="V66" s="1"/>
  <c r="BD66" s="1"/>
  <c r="DE66" s="1"/>
  <c r="W66" s="1"/>
  <c r="AY66"/>
  <c r="BZ66" s="1"/>
  <c r="R66" s="1"/>
  <c r="AZ66" s="1"/>
  <c r="CE66" s="1"/>
  <c r="S66" s="1"/>
  <c r="AT66"/>
  <c r="BB66" s="1"/>
  <c r="CU66" s="1"/>
  <c r="U66" s="1"/>
  <c r="AR66"/>
  <c r="AQ66"/>
  <c r="AP66"/>
  <c r="AO66"/>
  <c r="AN66"/>
  <c r="AM66"/>
  <c r="AL66"/>
  <c r="AK66"/>
  <c r="Z66"/>
  <c r="BH66" s="1"/>
  <c r="EE66" s="1"/>
  <c r="AA66" s="1"/>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H64"/>
  <c r="EE64" s="1"/>
  <c r="AA64" s="1"/>
  <c r="BG64"/>
  <c r="DZ64" s="1"/>
  <c r="Z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AX63" s="1"/>
  <c r="BU63" s="1"/>
  <c r="Q63" s="1"/>
  <c r="AR63"/>
  <c r="AQ63"/>
  <c r="AP63"/>
  <c r="AO63"/>
  <c r="AN63"/>
  <c r="AM63"/>
  <c r="AL63"/>
  <c r="AK63"/>
  <c r="BK62"/>
  <c r="EZ62" s="1"/>
  <c r="AD62" s="1"/>
  <c r="BL62" s="1"/>
  <c r="FE62" s="1"/>
  <c r="AE62" s="1"/>
  <c r="BG62"/>
  <c r="DZ62" s="1"/>
  <c r="Z62" s="1"/>
  <c r="BH62" s="1"/>
  <c r="EE62" s="1"/>
  <c r="AA62" s="1"/>
  <c r="BC62"/>
  <c r="CZ62" s="1"/>
  <c r="V62" s="1"/>
  <c r="BD62" s="1"/>
  <c r="DE62" s="1"/>
  <c r="W62" s="1"/>
  <c r="AY62"/>
  <c r="BZ62" s="1"/>
  <c r="AT62"/>
  <c r="BB62" s="1"/>
  <c r="CU62" s="1"/>
  <c r="U62" s="1"/>
  <c r="AR62"/>
  <c r="AQ62"/>
  <c r="AP62"/>
  <c r="AO62"/>
  <c r="AN62"/>
  <c r="AM62"/>
  <c r="AL62"/>
  <c r="AK62"/>
  <c r="R62"/>
  <c r="AZ62" s="1"/>
  <c r="CE62" s="1"/>
  <c r="S62" s="1"/>
  <c r="BK61"/>
  <c r="EZ61" s="1"/>
  <c r="AD61" s="1"/>
  <c r="BL61" s="1"/>
  <c r="FE61" s="1"/>
  <c r="AE61" s="1"/>
  <c r="BG61"/>
  <c r="DZ61" s="1"/>
  <c r="Z61" s="1"/>
  <c r="BH61" s="1"/>
  <c r="EE61" s="1"/>
  <c r="AA61" s="1"/>
  <c r="BC61"/>
  <c r="CZ61" s="1"/>
  <c r="V61" s="1"/>
  <c r="BD61" s="1"/>
  <c r="DE61" s="1"/>
  <c r="W61" s="1"/>
  <c r="AY61"/>
  <c r="BZ61" s="1"/>
  <c r="R61" s="1"/>
  <c r="AZ61" s="1"/>
  <c r="CE61" s="1"/>
  <c r="S61" s="1"/>
  <c r="AT6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Z59" s="1"/>
  <c r="BH59" s="1"/>
  <c r="EE59" s="1"/>
  <c r="AA59" s="1"/>
  <c r="BC59"/>
  <c r="CZ59" s="1"/>
  <c r="V59" s="1"/>
  <c r="BD59" s="1"/>
  <c r="DE59" s="1"/>
  <c r="W59" s="1"/>
  <c r="AY59"/>
  <c r="BZ59" s="1"/>
  <c r="AT59"/>
  <c r="BF59" s="1"/>
  <c r="DU59" s="1"/>
  <c r="Y59" s="1"/>
  <c r="AR59"/>
  <c r="AQ59"/>
  <c r="AP59"/>
  <c r="AO59"/>
  <c r="AN59"/>
  <c r="AM59"/>
  <c r="AL59"/>
  <c r="AK59"/>
  <c r="R59"/>
  <c r="AZ59" s="1"/>
  <c r="CE59" s="1"/>
  <c r="S59" s="1"/>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AX57" s="1"/>
  <c r="BU57" s="1"/>
  <c r="Q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AX55" s="1"/>
  <c r="BU55" s="1"/>
  <c r="Q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AX53" s="1"/>
  <c r="BU53" s="1"/>
  <c r="Q53" s="1"/>
  <c r="AR53"/>
  <c r="AQ53"/>
  <c r="AP53"/>
  <c r="AO53"/>
  <c r="AN53"/>
  <c r="AM53"/>
  <c r="AL53"/>
  <c r="AK53"/>
  <c r="BK52"/>
  <c r="EZ52" s="1"/>
  <c r="AD52" s="1"/>
  <c r="BL52" s="1"/>
  <c r="FE52" s="1"/>
  <c r="AE52" s="1"/>
  <c r="BG52"/>
  <c r="DZ52" s="1"/>
  <c r="BC52"/>
  <c r="CZ52" s="1"/>
  <c r="V52" s="1"/>
  <c r="BD52" s="1"/>
  <c r="DE52" s="1"/>
  <c r="W52" s="1"/>
  <c r="AY52"/>
  <c r="BZ52" s="1"/>
  <c r="R52" s="1"/>
  <c r="AZ52" s="1"/>
  <c r="CE52" s="1"/>
  <c r="S52" s="1"/>
  <c r="AT52"/>
  <c r="BJ52" s="1"/>
  <c r="EU52" s="1"/>
  <c r="AC52" s="1"/>
  <c r="AR52"/>
  <c r="AQ52"/>
  <c r="AP52"/>
  <c r="AO52"/>
  <c r="AN52"/>
  <c r="AM52"/>
  <c r="AL52"/>
  <c r="AK52"/>
  <c r="Z52"/>
  <c r="BH52" s="1"/>
  <c r="EE52" s="1"/>
  <c r="AA52" s="1"/>
  <c r="BK51"/>
  <c r="EZ51" s="1"/>
  <c r="AD51" s="1"/>
  <c r="BL51" s="1"/>
  <c r="FE51" s="1"/>
  <c r="AE51" s="1"/>
  <c r="BG51"/>
  <c r="DZ51" s="1"/>
  <c r="Z51" s="1"/>
  <c r="BH51" s="1"/>
  <c r="EE51" s="1"/>
  <c r="AA51" s="1"/>
  <c r="BC51"/>
  <c r="CZ51" s="1"/>
  <c r="V51" s="1"/>
  <c r="BD51" s="1"/>
  <c r="DE51" s="1"/>
  <c r="W51" s="1"/>
  <c r="AY51"/>
  <c r="BZ51" s="1"/>
  <c r="R51" s="1"/>
  <c r="AZ51" s="1"/>
  <c r="CE51" s="1"/>
  <c r="S51" s="1"/>
  <c r="AT5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AX49" s="1"/>
  <c r="BU49" s="1"/>
  <c r="Q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J48" s="1"/>
  <c r="EU48" s="1"/>
  <c r="AC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AX45" s="1"/>
  <c r="BU45" s="1"/>
  <c r="Q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J44" s="1"/>
  <c r="EU44" s="1"/>
  <c r="AC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AX41" s="1"/>
  <c r="BU41" s="1"/>
  <c r="Q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J40" s="1"/>
  <c r="EU40" s="1"/>
  <c r="AC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AX37" s="1"/>
  <c r="BU37" s="1"/>
  <c r="Q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69"/>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B77" s="1"/>
  <c r="CU77" s="1"/>
  <c r="U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BC72"/>
  <c r="CZ72" s="1"/>
  <c r="V72" s="1"/>
  <c r="BD72" s="1"/>
  <c r="DE72" s="1"/>
  <c r="W72" s="1"/>
  <c r="AY72"/>
  <c r="BZ72" s="1"/>
  <c r="R72" s="1"/>
  <c r="AZ72" s="1"/>
  <c r="CE72" s="1"/>
  <c r="S72" s="1"/>
  <c r="AT72"/>
  <c r="BB72" s="1"/>
  <c r="CU72" s="1"/>
  <c r="U72" s="1"/>
  <c r="AR72"/>
  <c r="AQ72"/>
  <c r="AP72"/>
  <c r="AO72"/>
  <c r="AN72"/>
  <c r="AM72"/>
  <c r="AL72"/>
  <c r="AK72"/>
  <c r="Z72"/>
  <c r="BH72" s="1"/>
  <c r="EE72" s="1"/>
  <c r="AA72" s="1"/>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BC68"/>
  <c r="CZ68" s="1"/>
  <c r="V68" s="1"/>
  <c r="BD68" s="1"/>
  <c r="DE68" s="1"/>
  <c r="W68" s="1"/>
  <c r="AY68"/>
  <c r="BZ68" s="1"/>
  <c r="R68" s="1"/>
  <c r="AZ68" s="1"/>
  <c r="CE68" s="1"/>
  <c r="S68" s="1"/>
  <c r="AT68"/>
  <c r="BB68" s="1"/>
  <c r="CU68" s="1"/>
  <c r="U68" s="1"/>
  <c r="AR68"/>
  <c r="AQ68"/>
  <c r="AP68"/>
  <c r="AO68"/>
  <c r="AN68"/>
  <c r="AM68"/>
  <c r="AL68"/>
  <c r="AK68"/>
  <c r="Z68"/>
  <c r="BH68" s="1"/>
  <c r="EE68" s="1"/>
  <c r="AA68" s="1"/>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AX64" s="1"/>
  <c r="BU64" s="1"/>
  <c r="Q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B63" s="1"/>
  <c r="CU63" s="1"/>
  <c r="U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BC60"/>
  <c r="CZ60" s="1"/>
  <c r="V60" s="1"/>
  <c r="BD60" s="1"/>
  <c r="DE60" s="1"/>
  <c r="W60" s="1"/>
  <c r="AY60"/>
  <c r="BZ60" s="1"/>
  <c r="R60" s="1"/>
  <c r="AZ60" s="1"/>
  <c r="CE60" s="1"/>
  <c r="S60" s="1"/>
  <c r="AT60"/>
  <c r="AX60" s="1"/>
  <c r="BU60" s="1"/>
  <c r="Q60" s="1"/>
  <c r="AR60"/>
  <c r="AQ60"/>
  <c r="AP60"/>
  <c r="AO60"/>
  <c r="AN60"/>
  <c r="AM60"/>
  <c r="AL60"/>
  <c r="AK60"/>
  <c r="AA60"/>
  <c r="BK59"/>
  <c r="EZ59" s="1"/>
  <c r="AD59" s="1"/>
  <c r="BL59" s="1"/>
  <c r="FE59" s="1"/>
  <c r="AE59" s="1"/>
  <c r="BG59"/>
  <c r="DZ59" s="1"/>
  <c r="Z59" s="1"/>
  <c r="BH59" s="1"/>
  <c r="EE59" s="1"/>
  <c r="AA59" s="1"/>
  <c r="BC59"/>
  <c r="CZ59" s="1"/>
  <c r="V59" s="1"/>
  <c r="BD59" s="1"/>
  <c r="DE59" s="1"/>
  <c r="W59" s="1"/>
  <c r="AY59"/>
  <c r="BZ59" s="1"/>
  <c r="R59" s="1"/>
  <c r="AZ59" s="1"/>
  <c r="CE59" s="1"/>
  <c r="S59" s="1"/>
  <c r="AT59"/>
  <c r="BB59" s="1"/>
  <c r="CU59" s="1"/>
  <c r="U59" s="1"/>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AX58" s="1"/>
  <c r="BU58" s="1"/>
  <c r="Q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J57" s="1"/>
  <c r="EU57" s="1"/>
  <c r="AC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F56" s="1"/>
  <c r="DU56" s="1"/>
  <c r="Y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BB55" s="1"/>
  <c r="CU55" s="1"/>
  <c r="U55" s="1"/>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AX54" s="1"/>
  <c r="BU54" s="1"/>
  <c r="Q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B51" s="1"/>
  <c r="CU51" s="1"/>
  <c r="U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AX45" s="1"/>
  <c r="BU45" s="1"/>
  <c r="Q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B44" s="1"/>
  <c r="CU44" s="1"/>
  <c r="U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B43" s="1"/>
  <c r="CU43" s="1"/>
  <c r="U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J42" s="1"/>
  <c r="EU42" s="1"/>
  <c r="AC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B40" s="1"/>
  <c r="CU40" s="1"/>
  <c r="U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J38" s="1"/>
  <c r="EU38" s="1"/>
  <c r="AC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70"/>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BC78"/>
  <c r="CZ78" s="1"/>
  <c r="V78" s="1"/>
  <c r="BD78" s="1"/>
  <c r="DE78" s="1"/>
  <c r="W78" s="1"/>
  <c r="AY78"/>
  <c r="BZ78" s="1"/>
  <c r="R78" s="1"/>
  <c r="AZ78" s="1"/>
  <c r="CE78" s="1"/>
  <c r="S78" s="1"/>
  <c r="AT78"/>
  <c r="BJ78" s="1"/>
  <c r="EU78" s="1"/>
  <c r="AC78" s="1"/>
  <c r="AR78"/>
  <c r="AQ78"/>
  <c r="AP78"/>
  <c r="AO78"/>
  <c r="AN78"/>
  <c r="AM78"/>
  <c r="AL78"/>
  <c r="AK78"/>
  <c r="Z78"/>
  <c r="BH78" s="1"/>
  <c r="EE78" s="1"/>
  <c r="AA78" s="1"/>
  <c r="BK77"/>
  <c r="EZ77" s="1"/>
  <c r="AD77" s="1"/>
  <c r="BL77" s="1"/>
  <c r="FE77" s="1"/>
  <c r="AE77" s="1"/>
  <c r="BG77"/>
  <c r="DZ77" s="1"/>
  <c r="Z77" s="1"/>
  <c r="BH77" s="1"/>
  <c r="EE77" s="1"/>
  <c r="AA77" s="1"/>
  <c r="BC77"/>
  <c r="CZ77" s="1"/>
  <c r="V77" s="1"/>
  <c r="BD77" s="1"/>
  <c r="DE77" s="1"/>
  <c r="W77" s="1"/>
  <c r="AY77"/>
  <c r="BZ77" s="1"/>
  <c r="R77" s="1"/>
  <c r="AZ77" s="1"/>
  <c r="CE77" s="1"/>
  <c r="S77" s="1"/>
  <c r="AT77"/>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AX76" s="1"/>
  <c r="BU76" s="1"/>
  <c r="Q76" s="1"/>
  <c r="AR76"/>
  <c r="AQ76"/>
  <c r="AP76"/>
  <c r="AO76"/>
  <c r="AN76"/>
  <c r="AM76"/>
  <c r="AL76"/>
  <c r="AK76"/>
  <c r="BK75"/>
  <c r="EZ75" s="1"/>
  <c r="AD75" s="1"/>
  <c r="BL75" s="1"/>
  <c r="FE75" s="1"/>
  <c r="AE75" s="1"/>
  <c r="BG75"/>
  <c r="DZ75" s="1"/>
  <c r="BC75"/>
  <c r="CZ75" s="1"/>
  <c r="V75" s="1"/>
  <c r="BD75" s="1"/>
  <c r="DE75" s="1"/>
  <c r="W75" s="1"/>
  <c r="AY75"/>
  <c r="BZ75" s="1"/>
  <c r="R75" s="1"/>
  <c r="AZ75" s="1"/>
  <c r="CE75" s="1"/>
  <c r="S75" s="1"/>
  <c r="AT75"/>
  <c r="BB75" s="1"/>
  <c r="CU75" s="1"/>
  <c r="U75" s="1"/>
  <c r="AR75"/>
  <c r="AQ75"/>
  <c r="AP75"/>
  <c r="AO75"/>
  <c r="AN75"/>
  <c r="AM75"/>
  <c r="AL75"/>
  <c r="AK75"/>
  <c r="Z75"/>
  <c r="BH75" s="1"/>
  <c r="EE75" s="1"/>
  <c r="AA75" s="1"/>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B73" s="1"/>
  <c r="CU73" s="1"/>
  <c r="U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X71"/>
  <c r="BU71" s="1"/>
  <c r="Q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B70" s="1"/>
  <c r="CU70" s="1"/>
  <c r="U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F69" s="1"/>
  <c r="DU69" s="1"/>
  <c r="Y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AR68"/>
  <c r="AQ68"/>
  <c r="AP68"/>
  <c r="AO68"/>
  <c r="AN68"/>
  <c r="AM68"/>
  <c r="AL68"/>
  <c r="AK68"/>
  <c r="BK67"/>
  <c r="EZ67" s="1"/>
  <c r="AD67" s="1"/>
  <c r="BL67" s="1"/>
  <c r="FE67" s="1"/>
  <c r="AE67" s="1"/>
  <c r="BG67"/>
  <c r="DZ67" s="1"/>
  <c r="Z67" s="1"/>
  <c r="BH67" s="1"/>
  <c r="EE67" s="1"/>
  <c r="AA67" s="1"/>
  <c r="BC67"/>
  <c r="CZ67" s="1"/>
  <c r="V67" s="1"/>
  <c r="BD67" s="1"/>
  <c r="DE67" s="1"/>
  <c r="W67" s="1"/>
  <c r="AY67"/>
  <c r="BZ67" s="1"/>
  <c r="AT67"/>
  <c r="AX67" s="1"/>
  <c r="BU67" s="1"/>
  <c r="Q67" s="1"/>
  <c r="AR67"/>
  <c r="AQ67"/>
  <c r="AP67"/>
  <c r="AO67"/>
  <c r="AN67"/>
  <c r="AM67"/>
  <c r="AL67"/>
  <c r="AK67"/>
  <c r="R67"/>
  <c r="AZ67" s="1"/>
  <c r="CE67" s="1"/>
  <c r="S67" s="1"/>
  <c r="BK66"/>
  <c r="EZ66" s="1"/>
  <c r="AD66" s="1"/>
  <c r="BL66" s="1"/>
  <c r="FE66" s="1"/>
  <c r="AE66" s="1"/>
  <c r="BG66"/>
  <c r="DZ66" s="1"/>
  <c r="Z66" s="1"/>
  <c r="BH66" s="1"/>
  <c r="EE66" s="1"/>
  <c r="AA66" s="1"/>
  <c r="BC66"/>
  <c r="CZ66" s="1"/>
  <c r="V66" s="1"/>
  <c r="BD66" s="1"/>
  <c r="DE66" s="1"/>
  <c r="W66" s="1"/>
  <c r="AY66"/>
  <c r="BZ66" s="1"/>
  <c r="R66" s="1"/>
  <c r="AZ66" s="1"/>
  <c r="CE66" s="1"/>
  <c r="S66" s="1"/>
  <c r="AT66"/>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J63" s="1"/>
  <c r="EU63" s="1"/>
  <c r="AC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F62" s="1"/>
  <c r="DU62" s="1"/>
  <c r="Y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B60" s="1"/>
  <c r="CU60" s="1"/>
  <c r="U60" s="1"/>
  <c r="AR60"/>
  <c r="AQ60"/>
  <c r="AP60"/>
  <c r="AO60"/>
  <c r="AN60"/>
  <c r="AM60"/>
  <c r="AL60"/>
  <c r="AK60"/>
  <c r="BK59"/>
  <c r="EZ59" s="1"/>
  <c r="AD59" s="1"/>
  <c r="BL59" s="1"/>
  <c r="FE59" s="1"/>
  <c r="AE59" s="1"/>
  <c r="BG59"/>
  <c r="DZ59" s="1"/>
  <c r="BC59"/>
  <c r="CZ59" s="1"/>
  <c r="V59" s="1"/>
  <c r="BD59" s="1"/>
  <c r="DE59" s="1"/>
  <c r="W59" s="1"/>
  <c r="AY59"/>
  <c r="BZ59" s="1"/>
  <c r="R59" s="1"/>
  <c r="AZ59" s="1"/>
  <c r="CE59" s="1"/>
  <c r="S59" s="1"/>
  <c r="AT59"/>
  <c r="BF59" s="1"/>
  <c r="DU59" s="1"/>
  <c r="Y59" s="1"/>
  <c r="AR59"/>
  <c r="AQ59"/>
  <c r="AP59"/>
  <c r="AO59"/>
  <c r="AN59"/>
  <c r="AM59"/>
  <c r="AL59"/>
  <c r="AK59"/>
  <c r="Z59"/>
  <c r="BH59" s="1"/>
  <c r="EE59" s="1"/>
  <c r="AA59" s="1"/>
  <c r="BK58"/>
  <c r="EZ58" s="1"/>
  <c r="AD58" s="1"/>
  <c r="BL58" s="1"/>
  <c r="FE58" s="1"/>
  <c r="AE58" s="1"/>
  <c r="BG58"/>
  <c r="DZ58" s="1"/>
  <c r="Z58" s="1"/>
  <c r="BH58" s="1"/>
  <c r="EE58" s="1"/>
  <c r="BC58"/>
  <c r="CZ58" s="1"/>
  <c r="V58" s="1"/>
  <c r="BD58" s="1"/>
  <c r="DE58" s="1"/>
  <c r="W58" s="1"/>
  <c r="AY58"/>
  <c r="BZ58" s="1"/>
  <c r="R58" s="1"/>
  <c r="AZ58" s="1"/>
  <c r="CE58" s="1"/>
  <c r="S58" s="1"/>
  <c r="AT58"/>
  <c r="BB58" s="1"/>
  <c r="CU58" s="1"/>
  <c r="U58" s="1"/>
  <c r="AR58"/>
  <c r="AQ58"/>
  <c r="AP58"/>
  <c r="AO58"/>
  <c r="AN58"/>
  <c r="AM58"/>
  <c r="AL58"/>
  <c r="AK58"/>
  <c r="AA58"/>
  <c r="BK57"/>
  <c r="EZ57" s="1"/>
  <c r="AD57" s="1"/>
  <c r="BL57" s="1"/>
  <c r="FE57" s="1"/>
  <c r="AE57" s="1"/>
  <c r="BG57"/>
  <c r="DZ57" s="1"/>
  <c r="Z57" s="1"/>
  <c r="BH57" s="1"/>
  <c r="EE57" s="1"/>
  <c r="AA57" s="1"/>
  <c r="BC57"/>
  <c r="CZ57" s="1"/>
  <c r="V57" s="1"/>
  <c r="BD57" s="1"/>
  <c r="DE57" s="1"/>
  <c r="W57" s="1"/>
  <c r="AY57"/>
  <c r="BZ57" s="1"/>
  <c r="R57" s="1"/>
  <c r="AZ57" s="1"/>
  <c r="CE57" s="1"/>
  <c r="S57" s="1"/>
  <c r="AT57"/>
  <c r="BF57" s="1"/>
  <c r="DU57" s="1"/>
  <c r="Y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BC55"/>
  <c r="CZ55" s="1"/>
  <c r="V55" s="1"/>
  <c r="BD55" s="1"/>
  <c r="DE55" s="1"/>
  <c r="W55" s="1"/>
  <c r="AY55"/>
  <c r="BZ55" s="1"/>
  <c r="R55" s="1"/>
  <c r="AZ55" s="1"/>
  <c r="CE55" s="1"/>
  <c r="S55" s="1"/>
  <c r="AT55"/>
  <c r="BJ55" s="1"/>
  <c r="EU55" s="1"/>
  <c r="AC55" s="1"/>
  <c r="AR55"/>
  <c r="AQ55"/>
  <c r="AP55"/>
  <c r="AO55"/>
  <c r="AN55"/>
  <c r="AM55"/>
  <c r="AL55"/>
  <c r="AK55"/>
  <c r="Z55"/>
  <c r="BH55" s="1"/>
  <c r="EE55" s="1"/>
  <c r="AA55" s="1"/>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AX53" s="1"/>
  <c r="BU53" s="1"/>
  <c r="Q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J51" s="1"/>
  <c r="EU51" s="1"/>
  <c r="AC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BB49" s="1"/>
  <c r="CU49" s="1"/>
  <c r="U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BC47"/>
  <c r="CZ47" s="1"/>
  <c r="V47" s="1"/>
  <c r="BD47" s="1"/>
  <c r="DE47" s="1"/>
  <c r="W47" s="1"/>
  <c r="AY47"/>
  <c r="BZ47" s="1"/>
  <c r="R47" s="1"/>
  <c r="AZ47" s="1"/>
  <c r="CE47" s="1"/>
  <c r="S47" s="1"/>
  <c r="AT47"/>
  <c r="AX47" s="1"/>
  <c r="BU47" s="1"/>
  <c r="Q47" s="1"/>
  <c r="AR47"/>
  <c r="AQ47"/>
  <c r="AP47"/>
  <c r="AO47"/>
  <c r="AN47"/>
  <c r="AM47"/>
  <c r="AL47"/>
  <c r="AK47"/>
  <c r="Z47"/>
  <c r="BH47" s="1"/>
  <c r="EE47" s="1"/>
  <c r="AA47" s="1"/>
  <c r="BK46"/>
  <c r="EZ46" s="1"/>
  <c r="AD46" s="1"/>
  <c r="BL46" s="1"/>
  <c r="FE46" s="1"/>
  <c r="AE46" s="1"/>
  <c r="BG46"/>
  <c r="DZ46" s="1"/>
  <c r="Z46" s="1"/>
  <c r="BH46" s="1"/>
  <c r="EE46" s="1"/>
  <c r="AA46" s="1"/>
  <c r="BC46"/>
  <c r="CZ46" s="1"/>
  <c r="V46" s="1"/>
  <c r="BD46" s="1"/>
  <c r="DE46" s="1"/>
  <c r="W46" s="1"/>
  <c r="AY46"/>
  <c r="BZ46" s="1"/>
  <c r="R46" s="1"/>
  <c r="AZ46" s="1"/>
  <c r="CE46" s="1"/>
  <c r="S46" s="1"/>
  <c r="AT46"/>
  <c r="AX46" s="1"/>
  <c r="BU46" s="1"/>
  <c r="Q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J45" s="1"/>
  <c r="EU45" s="1"/>
  <c r="AC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F44" s="1"/>
  <c r="DU44" s="1"/>
  <c r="Y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B43" s="1"/>
  <c r="CU43" s="1"/>
  <c r="U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AX41" s="1"/>
  <c r="BU41" s="1"/>
  <c r="Q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BJ40" s="1"/>
  <c r="EU40" s="1"/>
  <c r="AC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AX37" s="1"/>
  <c r="BU37" s="1"/>
  <c r="Q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71"/>
  <c r="EZ85" s="1"/>
  <c r="AD85" s="1"/>
  <c r="BL85" s="1"/>
  <c r="FE85" s="1"/>
  <c r="AE85" s="1"/>
  <c r="BG85"/>
  <c r="DZ85" s="1"/>
  <c r="Z85" s="1"/>
  <c r="BH85" s="1"/>
  <c r="EE85" s="1"/>
  <c r="AA85" s="1"/>
  <c r="BC85"/>
  <c r="CZ85" s="1"/>
  <c r="V85" s="1"/>
  <c r="BD85" s="1"/>
  <c r="DE85" s="1"/>
  <c r="W85" s="1"/>
  <c r="AY85"/>
  <c r="BZ85" s="1"/>
  <c r="R85" s="1"/>
  <c r="AZ85" s="1"/>
  <c r="CE85" s="1"/>
  <c r="S85" s="1"/>
  <c r="AT85"/>
  <c r="BF85" s="1"/>
  <c r="DU85" s="1"/>
  <c r="Y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BB84" s="1"/>
  <c r="CU84" s="1"/>
  <c r="U84" s="1"/>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AX83" s="1"/>
  <c r="BU83" s="1"/>
  <c r="Q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BJ82" s="1"/>
  <c r="EU82" s="1"/>
  <c r="AC82" s="1"/>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F81" s="1"/>
  <c r="DU81" s="1"/>
  <c r="Y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BB80" s="1"/>
  <c r="CU80" s="1"/>
  <c r="U80" s="1"/>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AX79" s="1"/>
  <c r="BU79" s="1"/>
  <c r="Q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BJ78" s="1"/>
  <c r="EU78" s="1"/>
  <c r="AC78" s="1"/>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F77" s="1"/>
  <c r="DU77" s="1"/>
  <c r="Y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J73" s="1"/>
  <c r="EU73" s="1"/>
  <c r="AC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AT71"/>
  <c r="BB71" s="1"/>
  <c r="CU71" s="1"/>
  <c r="U71" s="1"/>
  <c r="AR71"/>
  <c r="AQ71"/>
  <c r="AP71"/>
  <c r="AO71"/>
  <c r="AN71"/>
  <c r="AM71"/>
  <c r="AL71"/>
  <c r="AK71"/>
  <c r="R71"/>
  <c r="AZ71" s="1"/>
  <c r="CE71" s="1"/>
  <c r="S71" s="1"/>
  <c r="BK70"/>
  <c r="EZ70" s="1"/>
  <c r="AD70" s="1"/>
  <c r="BL70" s="1"/>
  <c r="FE70" s="1"/>
  <c r="AE70" s="1"/>
  <c r="BG70"/>
  <c r="DZ70" s="1"/>
  <c r="Z70" s="1"/>
  <c r="BH70" s="1"/>
  <c r="EE70" s="1"/>
  <c r="AA70" s="1"/>
  <c r="BC70"/>
  <c r="CZ70" s="1"/>
  <c r="AY70"/>
  <c r="BZ70" s="1"/>
  <c r="R70" s="1"/>
  <c r="AZ70" s="1"/>
  <c r="CE70" s="1"/>
  <c r="S70" s="1"/>
  <c r="AT70"/>
  <c r="AR70"/>
  <c r="AQ70"/>
  <c r="AP70"/>
  <c r="AO70"/>
  <c r="AN70"/>
  <c r="AM70"/>
  <c r="AL70"/>
  <c r="AK70"/>
  <c r="V70"/>
  <c r="BD70" s="1"/>
  <c r="DE70" s="1"/>
  <c r="W70" s="1"/>
  <c r="BK69"/>
  <c r="EZ69" s="1"/>
  <c r="AD69" s="1"/>
  <c r="BL69" s="1"/>
  <c r="FE69" s="1"/>
  <c r="AE69" s="1"/>
  <c r="BG69"/>
  <c r="DZ69" s="1"/>
  <c r="Z69" s="1"/>
  <c r="BH69" s="1"/>
  <c r="EE69" s="1"/>
  <c r="AA69" s="1"/>
  <c r="BC69"/>
  <c r="CZ69" s="1"/>
  <c r="V69" s="1"/>
  <c r="BD69" s="1"/>
  <c r="DE69" s="1"/>
  <c r="W69" s="1"/>
  <c r="AY69"/>
  <c r="BZ69" s="1"/>
  <c r="R69" s="1"/>
  <c r="AZ69" s="1"/>
  <c r="CE69" s="1"/>
  <c r="S69" s="1"/>
  <c r="AT69"/>
  <c r="BJ69" s="1"/>
  <c r="EU69" s="1"/>
  <c r="AC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BB67" s="1"/>
  <c r="CU67" s="1"/>
  <c r="U67" s="1"/>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B66" s="1"/>
  <c r="CU66" s="1"/>
  <c r="U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AX64" s="1"/>
  <c r="BU64" s="1"/>
  <c r="Q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BJ63" s="1"/>
  <c r="EU63" s="1"/>
  <c r="AC63" s="1"/>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B62" s="1"/>
  <c r="CU62" s="1"/>
  <c r="U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AX60" s="1"/>
  <c r="BU60" s="1"/>
  <c r="Q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BJ59" s="1"/>
  <c r="EU59" s="1"/>
  <c r="AC59" s="1"/>
  <c r="AR59"/>
  <c r="AQ59"/>
  <c r="AP59"/>
  <c r="AO59"/>
  <c r="AN59"/>
  <c r="AM59"/>
  <c r="AL59"/>
  <c r="AK59"/>
  <c r="BK58"/>
  <c r="EZ58" s="1"/>
  <c r="AD58" s="1"/>
  <c r="BL58" s="1"/>
  <c r="FE58" s="1"/>
  <c r="AE58" s="1"/>
  <c r="BG58"/>
  <c r="DZ58" s="1"/>
  <c r="Z58" s="1"/>
  <c r="BH58" s="1"/>
  <c r="EE58" s="1"/>
  <c r="AA58" s="1"/>
  <c r="BC58"/>
  <c r="CZ58" s="1"/>
  <c r="V58" s="1"/>
  <c r="BD58" s="1"/>
  <c r="DE58" s="1"/>
  <c r="W58" s="1"/>
  <c r="AY58"/>
  <c r="BZ58" s="1"/>
  <c r="AT58"/>
  <c r="BB58" s="1"/>
  <c r="CU58" s="1"/>
  <c r="U58" s="1"/>
  <c r="AR58"/>
  <c r="AQ58"/>
  <c r="AP58"/>
  <c r="AO58"/>
  <c r="AN58"/>
  <c r="AM58"/>
  <c r="AL58"/>
  <c r="AK58"/>
  <c r="R58"/>
  <c r="AZ58" s="1"/>
  <c r="CE58" s="1"/>
  <c r="S58" s="1"/>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AX56" s="1"/>
  <c r="BU56" s="1"/>
  <c r="Q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BC53"/>
  <c r="CZ53" s="1"/>
  <c r="V53" s="1"/>
  <c r="BD53" s="1"/>
  <c r="DE53" s="1"/>
  <c r="W53" s="1"/>
  <c r="AY53"/>
  <c r="BZ53" s="1"/>
  <c r="R53" s="1"/>
  <c r="AZ53" s="1"/>
  <c r="CE53" s="1"/>
  <c r="S53" s="1"/>
  <c r="AT53"/>
  <c r="BB53" s="1"/>
  <c r="CU53" s="1"/>
  <c r="U53" s="1"/>
  <c r="AR53"/>
  <c r="AQ53"/>
  <c r="AP53"/>
  <c r="AO53"/>
  <c r="AN53"/>
  <c r="AM53"/>
  <c r="AL53"/>
  <c r="AK53"/>
  <c r="Z53"/>
  <c r="BH53" s="1"/>
  <c r="EE53" s="1"/>
  <c r="AA53" s="1"/>
  <c r="BK52"/>
  <c r="EZ52" s="1"/>
  <c r="AD52" s="1"/>
  <c r="BL52" s="1"/>
  <c r="FE52" s="1"/>
  <c r="AE52" s="1"/>
  <c r="BG52"/>
  <c r="DZ52" s="1"/>
  <c r="Z52" s="1"/>
  <c r="BH52" s="1"/>
  <c r="EE52" s="1"/>
  <c r="AA52" s="1"/>
  <c r="BC52"/>
  <c r="CZ52" s="1"/>
  <c r="V52" s="1"/>
  <c r="BD52" s="1"/>
  <c r="DE52" s="1"/>
  <c r="W52" s="1"/>
  <c r="AY52"/>
  <c r="BZ52" s="1"/>
  <c r="R52" s="1"/>
  <c r="AZ52" s="1"/>
  <c r="CE52" s="1"/>
  <c r="S52" s="1"/>
  <c r="AT52"/>
  <c r="BF52" s="1"/>
  <c r="DU52" s="1"/>
  <c r="Y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F51" s="1"/>
  <c r="DU51" s="1"/>
  <c r="Y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AX49" s="1"/>
  <c r="BU49" s="1"/>
  <c r="Q49" s="1"/>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J48" s="1"/>
  <c r="EU48" s="1"/>
  <c r="AC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BB47" s="1"/>
  <c r="CU47" s="1"/>
  <c r="U47" s="1"/>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BK45"/>
  <c r="EZ45" s="1"/>
  <c r="AD45" s="1"/>
  <c r="BL45" s="1"/>
  <c r="FE45" s="1"/>
  <c r="AE45" s="1"/>
  <c r="BG45"/>
  <c r="DZ45" s="1"/>
  <c r="Z45" s="1"/>
  <c r="BH45" s="1"/>
  <c r="EE45" s="1"/>
  <c r="AA45" s="1"/>
  <c r="BC45"/>
  <c r="CZ45" s="1"/>
  <c r="V45" s="1"/>
  <c r="BD45" s="1"/>
  <c r="DE45" s="1"/>
  <c r="W45" s="1"/>
  <c r="AY45"/>
  <c r="BZ45" s="1"/>
  <c r="R45" s="1"/>
  <c r="AZ45" s="1"/>
  <c r="CE45" s="1"/>
  <c r="S45" s="1"/>
  <c r="AT45"/>
  <c r="BB45" s="1"/>
  <c r="CU45" s="1"/>
  <c r="U45" s="1"/>
  <c r="AR45"/>
  <c r="AQ45"/>
  <c r="AP45"/>
  <c r="AO45"/>
  <c r="AN45"/>
  <c r="AM45"/>
  <c r="AL45"/>
  <c r="AK45"/>
  <c r="BK44"/>
  <c r="EZ44" s="1"/>
  <c r="AD44" s="1"/>
  <c r="BL44" s="1"/>
  <c r="FE44" s="1"/>
  <c r="AE44" s="1"/>
  <c r="BG44"/>
  <c r="DZ44" s="1"/>
  <c r="Z44" s="1"/>
  <c r="BH44" s="1"/>
  <c r="EE44" s="1"/>
  <c r="AA44" s="1"/>
  <c r="BC44"/>
  <c r="CZ44" s="1"/>
  <c r="V44" s="1"/>
  <c r="BD44" s="1"/>
  <c r="DE44" s="1"/>
  <c r="W44" s="1"/>
  <c r="AY44"/>
  <c r="BZ44" s="1"/>
  <c r="R44" s="1"/>
  <c r="AZ44" s="1"/>
  <c r="CE44" s="1"/>
  <c r="S44" s="1"/>
  <c r="AT44"/>
  <c r="BJ44" s="1"/>
  <c r="EU44" s="1"/>
  <c r="AC44" s="1"/>
  <c r="AR44"/>
  <c r="AQ44"/>
  <c r="AP44"/>
  <c r="AO44"/>
  <c r="AN44"/>
  <c r="AM44"/>
  <c r="AL44"/>
  <c r="AK44"/>
  <c r="BK43"/>
  <c r="EZ43" s="1"/>
  <c r="AD43" s="1"/>
  <c r="BL43" s="1"/>
  <c r="FE43" s="1"/>
  <c r="AE43" s="1"/>
  <c r="BG43"/>
  <c r="DZ43" s="1"/>
  <c r="Z43" s="1"/>
  <c r="BH43" s="1"/>
  <c r="EE43" s="1"/>
  <c r="AA43" s="1"/>
  <c r="BC43"/>
  <c r="CZ43" s="1"/>
  <c r="V43" s="1"/>
  <c r="BD43" s="1"/>
  <c r="DE43" s="1"/>
  <c r="W43" s="1"/>
  <c r="AY43"/>
  <c r="BZ43" s="1"/>
  <c r="R43" s="1"/>
  <c r="AZ43" s="1"/>
  <c r="CE43" s="1"/>
  <c r="S43" s="1"/>
  <c r="AT43"/>
  <c r="BB43" s="1"/>
  <c r="CU43" s="1"/>
  <c r="U43" s="1"/>
  <c r="AR43"/>
  <c r="AQ43"/>
  <c r="AP43"/>
  <c r="AO43"/>
  <c r="AN43"/>
  <c r="AM43"/>
  <c r="AL43"/>
  <c r="AK43"/>
  <c r="BK42"/>
  <c r="EZ42" s="1"/>
  <c r="AD42" s="1"/>
  <c r="BL42" s="1"/>
  <c r="FE42" s="1"/>
  <c r="AE42" s="1"/>
  <c r="BG42"/>
  <c r="DZ42" s="1"/>
  <c r="Z42" s="1"/>
  <c r="BH42" s="1"/>
  <c r="EE42" s="1"/>
  <c r="AA42" s="1"/>
  <c r="BC42"/>
  <c r="CZ42" s="1"/>
  <c r="V42" s="1"/>
  <c r="BD42" s="1"/>
  <c r="DE42" s="1"/>
  <c r="W42" s="1"/>
  <c r="AY42"/>
  <c r="BZ42" s="1"/>
  <c r="R42" s="1"/>
  <c r="AZ42" s="1"/>
  <c r="CE42" s="1"/>
  <c r="S42" s="1"/>
  <c r="AT42"/>
  <c r="BB42" s="1"/>
  <c r="CU42" s="1"/>
  <c r="U42" s="1"/>
  <c r="AR42"/>
  <c r="AQ42"/>
  <c r="AP42"/>
  <c r="AO42"/>
  <c r="AN42"/>
  <c r="AM42"/>
  <c r="AL42"/>
  <c r="AK42"/>
  <c r="BK41"/>
  <c r="EZ41" s="1"/>
  <c r="AD41" s="1"/>
  <c r="BL41" s="1"/>
  <c r="FE41" s="1"/>
  <c r="AE41" s="1"/>
  <c r="BG41"/>
  <c r="DZ41" s="1"/>
  <c r="Z41" s="1"/>
  <c r="BH41" s="1"/>
  <c r="EE41" s="1"/>
  <c r="AA41" s="1"/>
  <c r="BC41"/>
  <c r="CZ41" s="1"/>
  <c r="V41" s="1"/>
  <c r="BD41" s="1"/>
  <c r="DE41" s="1"/>
  <c r="W41" s="1"/>
  <c r="AY41"/>
  <c r="BZ41" s="1"/>
  <c r="R41" s="1"/>
  <c r="AZ41" s="1"/>
  <c r="CE41" s="1"/>
  <c r="S41" s="1"/>
  <c r="AT41"/>
  <c r="BB41" s="1"/>
  <c r="CU41" s="1"/>
  <c r="U41" s="1"/>
  <c r="AR41"/>
  <c r="AQ41"/>
  <c r="AP41"/>
  <c r="AO41"/>
  <c r="AN41"/>
  <c r="AM41"/>
  <c r="AL41"/>
  <c r="AK41"/>
  <c r="BK40"/>
  <c r="EZ40" s="1"/>
  <c r="AD40" s="1"/>
  <c r="BL40" s="1"/>
  <c r="FE40" s="1"/>
  <c r="AE40" s="1"/>
  <c r="BG40"/>
  <c r="DZ40" s="1"/>
  <c r="Z40" s="1"/>
  <c r="BH40" s="1"/>
  <c r="EE40" s="1"/>
  <c r="AA40" s="1"/>
  <c r="BC40"/>
  <c r="CZ40" s="1"/>
  <c r="V40" s="1"/>
  <c r="BD40" s="1"/>
  <c r="DE40" s="1"/>
  <c r="W40" s="1"/>
  <c r="AY40"/>
  <c r="BZ40" s="1"/>
  <c r="R40" s="1"/>
  <c r="AZ40" s="1"/>
  <c r="CE40" s="1"/>
  <c r="S40" s="1"/>
  <c r="AT40"/>
  <c r="AX40" s="1"/>
  <c r="BU40" s="1"/>
  <c r="Q40" s="1"/>
  <c r="AR40"/>
  <c r="AQ40"/>
  <c r="AP40"/>
  <c r="AO40"/>
  <c r="AN40"/>
  <c r="AM40"/>
  <c r="AL40"/>
  <c r="AK40"/>
  <c r="BK39"/>
  <c r="EZ39" s="1"/>
  <c r="AD39" s="1"/>
  <c r="BL39" s="1"/>
  <c r="FE39" s="1"/>
  <c r="AE39" s="1"/>
  <c r="BG39"/>
  <c r="DZ39" s="1"/>
  <c r="Z39" s="1"/>
  <c r="BH39" s="1"/>
  <c r="EE39" s="1"/>
  <c r="AA39" s="1"/>
  <c r="BC39"/>
  <c r="CZ39" s="1"/>
  <c r="V39" s="1"/>
  <c r="BD39" s="1"/>
  <c r="DE39" s="1"/>
  <c r="W39" s="1"/>
  <c r="AY39"/>
  <c r="BZ39" s="1"/>
  <c r="R39" s="1"/>
  <c r="AZ39" s="1"/>
  <c r="CE39" s="1"/>
  <c r="S39" s="1"/>
  <c r="AT39"/>
  <c r="BB39" s="1"/>
  <c r="CU39" s="1"/>
  <c r="U39" s="1"/>
  <c r="AR39"/>
  <c r="AQ39"/>
  <c r="AP39"/>
  <c r="AO39"/>
  <c r="AN39"/>
  <c r="AM39"/>
  <c r="AL39"/>
  <c r="AK39"/>
  <c r="BK38"/>
  <c r="EZ38" s="1"/>
  <c r="AD38" s="1"/>
  <c r="BL38" s="1"/>
  <c r="FE38" s="1"/>
  <c r="AE38" s="1"/>
  <c r="BG38"/>
  <c r="DZ38" s="1"/>
  <c r="Z38" s="1"/>
  <c r="BH38" s="1"/>
  <c r="EE38" s="1"/>
  <c r="AA38" s="1"/>
  <c r="BC38"/>
  <c r="CZ38" s="1"/>
  <c r="V38" s="1"/>
  <c r="BD38" s="1"/>
  <c r="DE38" s="1"/>
  <c r="W38" s="1"/>
  <c r="AY38"/>
  <c r="BZ38" s="1"/>
  <c r="R38" s="1"/>
  <c r="AZ38" s="1"/>
  <c r="CE38" s="1"/>
  <c r="S38" s="1"/>
  <c r="AT38"/>
  <c r="BB38" s="1"/>
  <c r="CU38" s="1"/>
  <c r="U38" s="1"/>
  <c r="AR38"/>
  <c r="AQ38"/>
  <c r="AP38"/>
  <c r="AO38"/>
  <c r="AN38"/>
  <c r="AM38"/>
  <c r="AL38"/>
  <c r="AK38"/>
  <c r="BK37"/>
  <c r="EZ37" s="1"/>
  <c r="AD37" s="1"/>
  <c r="BL37" s="1"/>
  <c r="FE37" s="1"/>
  <c r="AE37" s="1"/>
  <c r="BG37"/>
  <c r="DZ37" s="1"/>
  <c r="Z37" s="1"/>
  <c r="BH37" s="1"/>
  <c r="EE37" s="1"/>
  <c r="AA37" s="1"/>
  <c r="BC37"/>
  <c r="CZ37" s="1"/>
  <c r="V37" s="1"/>
  <c r="BD37" s="1"/>
  <c r="DE37" s="1"/>
  <c r="W37" s="1"/>
  <c r="AY37"/>
  <c r="BZ37" s="1"/>
  <c r="R37" s="1"/>
  <c r="AZ37" s="1"/>
  <c r="CE37" s="1"/>
  <c r="S37" s="1"/>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BK36"/>
  <c r="EZ36" s="1"/>
  <c r="AD36" s="1"/>
  <c r="BL36" s="1"/>
  <c r="FE36" s="1"/>
  <c r="AE36" s="1"/>
  <c r="BG36"/>
  <c r="DZ36" s="1"/>
  <c r="Z36" s="1"/>
  <c r="BH36" s="1"/>
  <c r="EE36" s="1"/>
  <c r="AA36" s="1"/>
  <c r="BC36"/>
  <c r="CZ36" s="1"/>
  <c r="V36" s="1"/>
  <c r="BD36" s="1"/>
  <c r="DE36" s="1"/>
  <c r="W36" s="1"/>
  <c r="AY36"/>
  <c r="BZ36" s="1"/>
  <c r="R36" s="1"/>
  <c r="AZ36" s="1"/>
  <c r="CE36" s="1"/>
  <c r="S36" s="1"/>
  <c r="AT36"/>
  <c r="BJ36" s="1"/>
  <c r="EU36" s="1"/>
  <c r="AC36" s="1"/>
  <c r="AR36"/>
  <c r="AQ36"/>
  <c r="AP36"/>
  <c r="AO36"/>
  <c r="AN36"/>
  <c r="AM36"/>
  <c r="AL36"/>
  <c r="AK36"/>
  <c r="I20"/>
  <c r="AD19"/>
  <c r="Z19"/>
  <c r="V19"/>
  <c r="R19"/>
  <c r="I19"/>
  <c r="X14"/>
  <c r="E14"/>
  <c r="E13"/>
  <c r="AG12"/>
  <c r="AB12"/>
  <c r="T12"/>
  <c r="P12"/>
  <c r="E12"/>
  <c r="AO11"/>
  <c r="E11"/>
  <c r="BK85" i="72"/>
  <c r="EZ85" s="1"/>
  <c r="AD85" s="1"/>
  <c r="BL85" s="1"/>
  <c r="FE85" s="1"/>
  <c r="AE85" s="1"/>
  <c r="BG85"/>
  <c r="DZ85" s="1"/>
  <c r="Z85" s="1"/>
  <c r="BH85" s="1"/>
  <c r="EE85" s="1"/>
  <c r="AA85" s="1"/>
  <c r="BC85"/>
  <c r="CZ85" s="1"/>
  <c r="V85" s="1"/>
  <c r="BD85" s="1"/>
  <c r="DE85" s="1"/>
  <c r="W85" s="1"/>
  <c r="AY85"/>
  <c r="BZ85" s="1"/>
  <c r="R85" s="1"/>
  <c r="AZ85" s="1"/>
  <c r="CE85" s="1"/>
  <c r="S85" s="1"/>
  <c r="AT85"/>
  <c r="BB85" s="1"/>
  <c r="CU85" s="1"/>
  <c r="U85" s="1"/>
  <c r="AR85"/>
  <c r="AQ85"/>
  <c r="AP85"/>
  <c r="AO85"/>
  <c r="AN85"/>
  <c r="AM85"/>
  <c r="AL85"/>
  <c r="AK85"/>
  <c r="BK84"/>
  <c r="EZ84" s="1"/>
  <c r="AD84" s="1"/>
  <c r="BL84" s="1"/>
  <c r="FE84" s="1"/>
  <c r="AE84" s="1"/>
  <c r="BG84"/>
  <c r="DZ84" s="1"/>
  <c r="Z84" s="1"/>
  <c r="BH84" s="1"/>
  <c r="EE84" s="1"/>
  <c r="AA84" s="1"/>
  <c r="BC84"/>
  <c r="CZ84" s="1"/>
  <c r="V84" s="1"/>
  <c r="BD84" s="1"/>
  <c r="DE84" s="1"/>
  <c r="W84" s="1"/>
  <c r="AY84"/>
  <c r="BZ84" s="1"/>
  <c r="R84" s="1"/>
  <c r="AZ84" s="1"/>
  <c r="CE84" s="1"/>
  <c r="S84" s="1"/>
  <c r="AT84"/>
  <c r="AR84"/>
  <c r="AQ84"/>
  <c r="AP84"/>
  <c r="AO84"/>
  <c r="AN84"/>
  <c r="AM84"/>
  <c r="AL84"/>
  <c r="AK84"/>
  <c r="BK83"/>
  <c r="EZ83" s="1"/>
  <c r="AD83" s="1"/>
  <c r="BL83" s="1"/>
  <c r="FE83" s="1"/>
  <c r="AE83" s="1"/>
  <c r="BG83"/>
  <c r="DZ83" s="1"/>
  <c r="Z83" s="1"/>
  <c r="BH83" s="1"/>
  <c r="EE83" s="1"/>
  <c r="AA83" s="1"/>
  <c r="BC83"/>
  <c r="CZ83" s="1"/>
  <c r="V83" s="1"/>
  <c r="BD83" s="1"/>
  <c r="DE83" s="1"/>
  <c r="W83" s="1"/>
  <c r="AY83"/>
  <c r="BZ83" s="1"/>
  <c r="R83" s="1"/>
  <c r="AZ83" s="1"/>
  <c r="CE83" s="1"/>
  <c r="S83" s="1"/>
  <c r="AT83"/>
  <c r="BB83" s="1"/>
  <c r="CU83" s="1"/>
  <c r="U83" s="1"/>
  <c r="AR83"/>
  <c r="AQ83"/>
  <c r="AP83"/>
  <c r="AO83"/>
  <c r="AN83"/>
  <c r="AM83"/>
  <c r="AL83"/>
  <c r="AK83"/>
  <c r="BK82"/>
  <c r="EZ82" s="1"/>
  <c r="AD82" s="1"/>
  <c r="BL82" s="1"/>
  <c r="FE82" s="1"/>
  <c r="AE82" s="1"/>
  <c r="BG82"/>
  <c r="DZ82" s="1"/>
  <c r="Z82" s="1"/>
  <c r="BH82" s="1"/>
  <c r="EE82" s="1"/>
  <c r="AA82" s="1"/>
  <c r="BC82"/>
  <c r="CZ82" s="1"/>
  <c r="V82" s="1"/>
  <c r="BD82" s="1"/>
  <c r="DE82" s="1"/>
  <c r="W82" s="1"/>
  <c r="AY82"/>
  <c r="BZ82" s="1"/>
  <c r="R82" s="1"/>
  <c r="AZ82" s="1"/>
  <c r="CE82" s="1"/>
  <c r="S82" s="1"/>
  <c r="AT82"/>
  <c r="AR82"/>
  <c r="AQ82"/>
  <c r="AP82"/>
  <c r="AO82"/>
  <c r="AN82"/>
  <c r="AM82"/>
  <c r="AL82"/>
  <c r="AK82"/>
  <c r="BK81"/>
  <c r="EZ81" s="1"/>
  <c r="AD81" s="1"/>
  <c r="BL81" s="1"/>
  <c r="FE81" s="1"/>
  <c r="AE81" s="1"/>
  <c r="BG81"/>
  <c r="DZ81" s="1"/>
  <c r="Z81" s="1"/>
  <c r="BH81" s="1"/>
  <c r="EE81" s="1"/>
  <c r="AA81" s="1"/>
  <c r="BC81"/>
  <c r="CZ81" s="1"/>
  <c r="V81" s="1"/>
  <c r="BD81" s="1"/>
  <c r="DE81" s="1"/>
  <c r="W81" s="1"/>
  <c r="AY81"/>
  <c r="BZ81" s="1"/>
  <c r="R81" s="1"/>
  <c r="AZ81" s="1"/>
  <c r="CE81" s="1"/>
  <c r="S81" s="1"/>
  <c r="AT81"/>
  <c r="BB81" s="1"/>
  <c r="CU81" s="1"/>
  <c r="U81" s="1"/>
  <c r="AR81"/>
  <c r="AQ81"/>
  <c r="AP81"/>
  <c r="AO81"/>
  <c r="AN81"/>
  <c r="AM81"/>
  <c r="AL81"/>
  <c r="AK81"/>
  <c r="BK80"/>
  <c r="EZ80" s="1"/>
  <c r="AD80" s="1"/>
  <c r="BL80" s="1"/>
  <c r="FE80" s="1"/>
  <c r="AE80" s="1"/>
  <c r="BG80"/>
  <c r="DZ80" s="1"/>
  <c r="Z80" s="1"/>
  <c r="BH80" s="1"/>
  <c r="EE80" s="1"/>
  <c r="AA80" s="1"/>
  <c r="BC80"/>
  <c r="CZ80" s="1"/>
  <c r="V80" s="1"/>
  <c r="BD80" s="1"/>
  <c r="DE80" s="1"/>
  <c r="W80" s="1"/>
  <c r="AY80"/>
  <c r="BZ80" s="1"/>
  <c r="R80" s="1"/>
  <c r="AZ80" s="1"/>
  <c r="CE80" s="1"/>
  <c r="S80" s="1"/>
  <c r="AT80"/>
  <c r="AR80"/>
  <c r="AQ80"/>
  <c r="AP80"/>
  <c r="AO80"/>
  <c r="AN80"/>
  <c r="AM80"/>
  <c r="AL80"/>
  <c r="AK80"/>
  <c r="BK79"/>
  <c r="EZ79" s="1"/>
  <c r="AD79" s="1"/>
  <c r="BL79" s="1"/>
  <c r="FE79" s="1"/>
  <c r="AE79" s="1"/>
  <c r="BG79"/>
  <c r="DZ79" s="1"/>
  <c r="Z79" s="1"/>
  <c r="BH79" s="1"/>
  <c r="EE79" s="1"/>
  <c r="AA79" s="1"/>
  <c r="BC79"/>
  <c r="CZ79" s="1"/>
  <c r="V79" s="1"/>
  <c r="BD79" s="1"/>
  <c r="DE79" s="1"/>
  <c r="W79" s="1"/>
  <c r="AY79"/>
  <c r="BZ79" s="1"/>
  <c r="R79" s="1"/>
  <c r="AZ79" s="1"/>
  <c r="CE79" s="1"/>
  <c r="S79" s="1"/>
  <c r="AT79"/>
  <c r="BB79" s="1"/>
  <c r="CU79" s="1"/>
  <c r="U79" s="1"/>
  <c r="AR79"/>
  <c r="AQ79"/>
  <c r="AP79"/>
  <c r="AO79"/>
  <c r="AN79"/>
  <c r="AM79"/>
  <c r="AL79"/>
  <c r="AK79"/>
  <c r="BK78"/>
  <c r="EZ78" s="1"/>
  <c r="AD78" s="1"/>
  <c r="BL78" s="1"/>
  <c r="FE78" s="1"/>
  <c r="AE78" s="1"/>
  <c r="BG78"/>
  <c r="DZ78" s="1"/>
  <c r="Z78" s="1"/>
  <c r="BH78" s="1"/>
  <c r="EE78" s="1"/>
  <c r="AA78" s="1"/>
  <c r="BC78"/>
  <c r="CZ78" s="1"/>
  <c r="V78" s="1"/>
  <c r="BD78" s="1"/>
  <c r="DE78" s="1"/>
  <c r="W78" s="1"/>
  <c r="AY78"/>
  <c r="BZ78" s="1"/>
  <c r="R78" s="1"/>
  <c r="AZ78" s="1"/>
  <c r="CE78" s="1"/>
  <c r="S78" s="1"/>
  <c r="AT78"/>
  <c r="AR78"/>
  <c r="AQ78"/>
  <c r="AP78"/>
  <c r="AO78"/>
  <c r="AN78"/>
  <c r="AM78"/>
  <c r="AL78"/>
  <c r="AK78"/>
  <c r="BK77"/>
  <c r="EZ77" s="1"/>
  <c r="AD77" s="1"/>
  <c r="BL77" s="1"/>
  <c r="FE77" s="1"/>
  <c r="AE77" s="1"/>
  <c r="BG77"/>
  <c r="DZ77" s="1"/>
  <c r="Z77" s="1"/>
  <c r="BH77" s="1"/>
  <c r="EE77" s="1"/>
  <c r="AA77" s="1"/>
  <c r="BC77"/>
  <c r="CZ77" s="1"/>
  <c r="V77" s="1"/>
  <c r="BD77" s="1"/>
  <c r="DE77" s="1"/>
  <c r="W77" s="1"/>
  <c r="AY77"/>
  <c r="BZ77" s="1"/>
  <c r="R77" s="1"/>
  <c r="AZ77" s="1"/>
  <c r="CE77" s="1"/>
  <c r="S77" s="1"/>
  <c r="AT77"/>
  <c r="BB77" s="1"/>
  <c r="CU77" s="1"/>
  <c r="U77" s="1"/>
  <c r="AR77"/>
  <c r="AQ77"/>
  <c r="AP77"/>
  <c r="AO77"/>
  <c r="AN77"/>
  <c r="AM77"/>
  <c r="AL77"/>
  <c r="AK77"/>
  <c r="BK76"/>
  <c r="EZ76" s="1"/>
  <c r="AD76" s="1"/>
  <c r="BL76" s="1"/>
  <c r="FE76" s="1"/>
  <c r="AE76" s="1"/>
  <c r="BG76"/>
  <c r="DZ76" s="1"/>
  <c r="Z76" s="1"/>
  <c r="BH76" s="1"/>
  <c r="EE76" s="1"/>
  <c r="AA76" s="1"/>
  <c r="BC76"/>
  <c r="CZ76" s="1"/>
  <c r="V76" s="1"/>
  <c r="BD76" s="1"/>
  <c r="DE76" s="1"/>
  <c r="W76" s="1"/>
  <c r="AY76"/>
  <c r="BZ76" s="1"/>
  <c r="R76" s="1"/>
  <c r="AZ76" s="1"/>
  <c r="CE76" s="1"/>
  <c r="S76" s="1"/>
  <c r="AT76"/>
  <c r="BB76" s="1"/>
  <c r="CU76" s="1"/>
  <c r="U76" s="1"/>
  <c r="AR76"/>
  <c r="AQ76"/>
  <c r="AP76"/>
  <c r="AO76"/>
  <c r="AN76"/>
  <c r="AM76"/>
  <c r="AL76"/>
  <c r="AK76"/>
  <c r="BK75"/>
  <c r="EZ75" s="1"/>
  <c r="AD75" s="1"/>
  <c r="BL75" s="1"/>
  <c r="FE75" s="1"/>
  <c r="AE75" s="1"/>
  <c r="BG75"/>
  <c r="DZ75" s="1"/>
  <c r="Z75" s="1"/>
  <c r="BH75" s="1"/>
  <c r="EE75" s="1"/>
  <c r="AA75" s="1"/>
  <c r="BC75"/>
  <c r="CZ75" s="1"/>
  <c r="V75" s="1"/>
  <c r="BD75" s="1"/>
  <c r="DE75" s="1"/>
  <c r="W75" s="1"/>
  <c r="AY75"/>
  <c r="BZ75" s="1"/>
  <c r="R75" s="1"/>
  <c r="AZ75" s="1"/>
  <c r="CE75" s="1"/>
  <c r="S75" s="1"/>
  <c r="AT75"/>
  <c r="BB75" s="1"/>
  <c r="CU75" s="1"/>
  <c r="U75" s="1"/>
  <c r="AR75"/>
  <c r="AQ75"/>
  <c r="AP75"/>
  <c r="AO75"/>
  <c r="AN75"/>
  <c r="AM75"/>
  <c r="AL75"/>
  <c r="AK75"/>
  <c r="BK74"/>
  <c r="EZ74" s="1"/>
  <c r="AD74" s="1"/>
  <c r="BL74" s="1"/>
  <c r="FE74" s="1"/>
  <c r="AE74" s="1"/>
  <c r="BG74"/>
  <c r="DZ74" s="1"/>
  <c r="Z74" s="1"/>
  <c r="BH74" s="1"/>
  <c r="EE74" s="1"/>
  <c r="AA74" s="1"/>
  <c r="BC74"/>
  <c r="CZ74" s="1"/>
  <c r="V74" s="1"/>
  <c r="BD74" s="1"/>
  <c r="DE74" s="1"/>
  <c r="W74" s="1"/>
  <c r="AY74"/>
  <c r="BZ74" s="1"/>
  <c r="R74" s="1"/>
  <c r="AZ74" s="1"/>
  <c r="CE74" s="1"/>
  <c r="S74" s="1"/>
  <c r="AT74"/>
  <c r="BB74" s="1"/>
  <c r="CU74" s="1"/>
  <c r="U74" s="1"/>
  <c r="AR74"/>
  <c r="AQ74"/>
  <c r="AP74"/>
  <c r="AO74"/>
  <c r="AN74"/>
  <c r="AM74"/>
  <c r="AL74"/>
  <c r="AK74"/>
  <c r="BK73"/>
  <c r="EZ73" s="1"/>
  <c r="AD73" s="1"/>
  <c r="BL73" s="1"/>
  <c r="FE73" s="1"/>
  <c r="AE73" s="1"/>
  <c r="BG73"/>
  <c r="DZ73" s="1"/>
  <c r="Z73" s="1"/>
  <c r="BH73" s="1"/>
  <c r="EE73" s="1"/>
  <c r="AA73" s="1"/>
  <c r="BC73"/>
  <c r="CZ73" s="1"/>
  <c r="V73" s="1"/>
  <c r="BD73" s="1"/>
  <c r="DE73" s="1"/>
  <c r="W73" s="1"/>
  <c r="AY73"/>
  <c r="BZ73" s="1"/>
  <c r="R73" s="1"/>
  <c r="AZ73" s="1"/>
  <c r="CE73" s="1"/>
  <c r="S73" s="1"/>
  <c r="AT73"/>
  <c r="BF73" s="1"/>
  <c r="DU73" s="1"/>
  <c r="Y73" s="1"/>
  <c r="AR73"/>
  <c r="AQ73"/>
  <c r="AP73"/>
  <c r="AO73"/>
  <c r="AN73"/>
  <c r="AM73"/>
  <c r="AL73"/>
  <c r="AK73"/>
  <c r="BK72"/>
  <c r="EZ72" s="1"/>
  <c r="AD72" s="1"/>
  <c r="BL72" s="1"/>
  <c r="FE72" s="1"/>
  <c r="AE72" s="1"/>
  <c r="BG72"/>
  <c r="DZ72" s="1"/>
  <c r="Z72" s="1"/>
  <c r="BH72" s="1"/>
  <c r="EE72" s="1"/>
  <c r="AA72" s="1"/>
  <c r="BC72"/>
  <c r="CZ72" s="1"/>
  <c r="V72" s="1"/>
  <c r="BD72" s="1"/>
  <c r="DE72" s="1"/>
  <c r="W72" s="1"/>
  <c r="AY72"/>
  <c r="BZ72" s="1"/>
  <c r="R72" s="1"/>
  <c r="AZ72" s="1"/>
  <c r="CE72" s="1"/>
  <c r="S72" s="1"/>
  <c r="AT72"/>
  <c r="BB72" s="1"/>
  <c r="CU72" s="1"/>
  <c r="U72" s="1"/>
  <c r="AR72"/>
  <c r="AQ72"/>
  <c r="AP72"/>
  <c r="AO72"/>
  <c r="AN72"/>
  <c r="AM72"/>
  <c r="AL72"/>
  <c r="AK72"/>
  <c r="BK71"/>
  <c r="EZ71" s="1"/>
  <c r="AD71" s="1"/>
  <c r="BL71" s="1"/>
  <c r="FE71" s="1"/>
  <c r="AE71" s="1"/>
  <c r="BG71"/>
  <c r="DZ71" s="1"/>
  <c r="Z71" s="1"/>
  <c r="BH71" s="1"/>
  <c r="EE71" s="1"/>
  <c r="AA71" s="1"/>
  <c r="BC71"/>
  <c r="CZ71" s="1"/>
  <c r="V71" s="1"/>
  <c r="BD71" s="1"/>
  <c r="DE71" s="1"/>
  <c r="W71" s="1"/>
  <c r="AY71"/>
  <c r="BZ71" s="1"/>
  <c r="R71" s="1"/>
  <c r="AZ71" s="1"/>
  <c r="CE71" s="1"/>
  <c r="S71" s="1"/>
  <c r="AT71"/>
  <c r="BB71" s="1"/>
  <c r="CU71" s="1"/>
  <c r="U71" s="1"/>
  <c r="AR71"/>
  <c r="AQ71"/>
  <c r="AP71"/>
  <c r="AO71"/>
  <c r="AN71"/>
  <c r="AM71"/>
  <c r="AL71"/>
  <c r="AK71"/>
  <c r="BK70"/>
  <c r="EZ70" s="1"/>
  <c r="AD70" s="1"/>
  <c r="BL70" s="1"/>
  <c r="FE70" s="1"/>
  <c r="AE70" s="1"/>
  <c r="BG70"/>
  <c r="DZ70" s="1"/>
  <c r="Z70" s="1"/>
  <c r="BH70" s="1"/>
  <c r="EE70" s="1"/>
  <c r="AA70" s="1"/>
  <c r="BC70"/>
  <c r="CZ70" s="1"/>
  <c r="V70" s="1"/>
  <c r="BD70" s="1"/>
  <c r="DE70" s="1"/>
  <c r="W70" s="1"/>
  <c r="AY70"/>
  <c r="BZ70" s="1"/>
  <c r="R70" s="1"/>
  <c r="AZ70" s="1"/>
  <c r="CE70" s="1"/>
  <c r="S70" s="1"/>
  <c r="AT70"/>
  <c r="BJ70" s="1"/>
  <c r="EU70" s="1"/>
  <c r="AC70" s="1"/>
  <c r="AR70"/>
  <c r="AQ70"/>
  <c r="AP70"/>
  <c r="AO70"/>
  <c r="AN70"/>
  <c r="AM70"/>
  <c r="AL70"/>
  <c r="AK70"/>
  <c r="BK69"/>
  <c r="EZ69" s="1"/>
  <c r="AD69" s="1"/>
  <c r="BL69" s="1"/>
  <c r="FE69" s="1"/>
  <c r="AE69" s="1"/>
  <c r="BG69"/>
  <c r="DZ69" s="1"/>
  <c r="Z69" s="1"/>
  <c r="BH69" s="1"/>
  <c r="EE69" s="1"/>
  <c r="AA69" s="1"/>
  <c r="BC69"/>
  <c r="CZ69" s="1"/>
  <c r="V69" s="1"/>
  <c r="BD69" s="1"/>
  <c r="DE69" s="1"/>
  <c r="W69" s="1"/>
  <c r="AY69"/>
  <c r="BZ69" s="1"/>
  <c r="R69" s="1"/>
  <c r="AZ69" s="1"/>
  <c r="CE69" s="1"/>
  <c r="S69" s="1"/>
  <c r="AT69"/>
  <c r="BB69" s="1"/>
  <c r="CU69" s="1"/>
  <c r="U69" s="1"/>
  <c r="AR69"/>
  <c r="AQ69"/>
  <c r="AP69"/>
  <c r="AO69"/>
  <c r="AN69"/>
  <c r="AM69"/>
  <c r="AL69"/>
  <c r="AK69"/>
  <c r="BK68"/>
  <c r="EZ68" s="1"/>
  <c r="AD68" s="1"/>
  <c r="BL68" s="1"/>
  <c r="FE68" s="1"/>
  <c r="AE68" s="1"/>
  <c r="BG68"/>
  <c r="DZ68" s="1"/>
  <c r="Z68" s="1"/>
  <c r="BH68" s="1"/>
  <c r="EE68" s="1"/>
  <c r="AA68" s="1"/>
  <c r="BC68"/>
  <c r="CZ68" s="1"/>
  <c r="V68" s="1"/>
  <c r="BD68" s="1"/>
  <c r="DE68" s="1"/>
  <c r="W68" s="1"/>
  <c r="AY68"/>
  <c r="BZ68" s="1"/>
  <c r="R68" s="1"/>
  <c r="AZ68" s="1"/>
  <c r="CE68" s="1"/>
  <c r="S68" s="1"/>
  <c r="AT68"/>
  <c r="BB68" s="1"/>
  <c r="CU68" s="1"/>
  <c r="U68" s="1"/>
  <c r="AR68"/>
  <c r="AQ68"/>
  <c r="AP68"/>
  <c r="AO68"/>
  <c r="AN68"/>
  <c r="AM68"/>
  <c r="AL68"/>
  <c r="AK68"/>
  <c r="BK67"/>
  <c r="EZ67" s="1"/>
  <c r="AD67" s="1"/>
  <c r="BL67" s="1"/>
  <c r="FE67" s="1"/>
  <c r="AE67" s="1"/>
  <c r="BG67"/>
  <c r="DZ67" s="1"/>
  <c r="Z67" s="1"/>
  <c r="BH67" s="1"/>
  <c r="EE67" s="1"/>
  <c r="AA67" s="1"/>
  <c r="BC67"/>
  <c r="CZ67" s="1"/>
  <c r="V67" s="1"/>
  <c r="BD67" s="1"/>
  <c r="DE67" s="1"/>
  <c r="W67" s="1"/>
  <c r="AY67"/>
  <c r="BZ67" s="1"/>
  <c r="R67" s="1"/>
  <c r="AZ67" s="1"/>
  <c r="CE67" s="1"/>
  <c r="S67" s="1"/>
  <c r="AT67"/>
  <c r="AR67"/>
  <c r="AQ67"/>
  <c r="AP67"/>
  <c r="AO67"/>
  <c r="AN67"/>
  <c r="AM67"/>
  <c r="AL67"/>
  <c r="AK67"/>
  <c r="BK66"/>
  <c r="EZ66" s="1"/>
  <c r="AD66" s="1"/>
  <c r="BL66" s="1"/>
  <c r="FE66" s="1"/>
  <c r="AE66" s="1"/>
  <c r="BG66"/>
  <c r="DZ66" s="1"/>
  <c r="Z66" s="1"/>
  <c r="BH66" s="1"/>
  <c r="EE66" s="1"/>
  <c r="AA66" s="1"/>
  <c r="BC66"/>
  <c r="CZ66" s="1"/>
  <c r="V66" s="1"/>
  <c r="BD66" s="1"/>
  <c r="DE66" s="1"/>
  <c r="W66" s="1"/>
  <c r="AY66"/>
  <c r="BZ66" s="1"/>
  <c r="R66" s="1"/>
  <c r="AZ66" s="1"/>
  <c r="CE66" s="1"/>
  <c r="S66" s="1"/>
  <c r="AT66"/>
  <c r="BJ66" s="1"/>
  <c r="EU66" s="1"/>
  <c r="AC66" s="1"/>
  <c r="AR66"/>
  <c r="AQ66"/>
  <c r="AP66"/>
  <c r="AO66"/>
  <c r="AN66"/>
  <c r="AM66"/>
  <c r="AL66"/>
  <c r="AK66"/>
  <c r="BK65"/>
  <c r="EZ65" s="1"/>
  <c r="AD65" s="1"/>
  <c r="BL65" s="1"/>
  <c r="FE65" s="1"/>
  <c r="AE65" s="1"/>
  <c r="BG65"/>
  <c r="DZ65" s="1"/>
  <c r="Z65" s="1"/>
  <c r="BH65" s="1"/>
  <c r="EE65" s="1"/>
  <c r="AA65" s="1"/>
  <c r="BC65"/>
  <c r="CZ65" s="1"/>
  <c r="V65" s="1"/>
  <c r="BD65" s="1"/>
  <c r="DE65" s="1"/>
  <c r="W65" s="1"/>
  <c r="AY65"/>
  <c r="BZ65" s="1"/>
  <c r="R65" s="1"/>
  <c r="AZ65" s="1"/>
  <c r="CE65" s="1"/>
  <c r="S65" s="1"/>
  <c r="AT65"/>
  <c r="BB65" s="1"/>
  <c r="CU65" s="1"/>
  <c r="U65" s="1"/>
  <c r="AR65"/>
  <c r="AQ65"/>
  <c r="AP65"/>
  <c r="AO65"/>
  <c r="AN65"/>
  <c r="AM65"/>
  <c r="AL65"/>
  <c r="AK65"/>
  <c r="BK64"/>
  <c r="EZ64" s="1"/>
  <c r="AD64" s="1"/>
  <c r="BL64" s="1"/>
  <c r="FE64" s="1"/>
  <c r="AE64" s="1"/>
  <c r="BG64"/>
  <c r="DZ64" s="1"/>
  <c r="Z64" s="1"/>
  <c r="BH64" s="1"/>
  <c r="EE64" s="1"/>
  <c r="AA64" s="1"/>
  <c r="BC64"/>
  <c r="CZ64" s="1"/>
  <c r="V64" s="1"/>
  <c r="BD64" s="1"/>
  <c r="DE64" s="1"/>
  <c r="W64" s="1"/>
  <c r="AY64"/>
  <c r="BZ64" s="1"/>
  <c r="R64" s="1"/>
  <c r="AZ64" s="1"/>
  <c r="CE64" s="1"/>
  <c r="S64" s="1"/>
  <c r="AT64"/>
  <c r="BB64" s="1"/>
  <c r="CU64" s="1"/>
  <c r="U64" s="1"/>
  <c r="AR64"/>
  <c r="AQ64"/>
  <c r="AP64"/>
  <c r="AO64"/>
  <c r="AN64"/>
  <c r="AM64"/>
  <c r="AL64"/>
  <c r="AK64"/>
  <c r="BK63"/>
  <c r="EZ63" s="1"/>
  <c r="AD63" s="1"/>
  <c r="BL63" s="1"/>
  <c r="FE63" s="1"/>
  <c r="AE63" s="1"/>
  <c r="BG63"/>
  <c r="DZ63" s="1"/>
  <c r="Z63" s="1"/>
  <c r="BH63" s="1"/>
  <c r="EE63" s="1"/>
  <c r="AA63" s="1"/>
  <c r="BC63"/>
  <c r="CZ63" s="1"/>
  <c r="V63" s="1"/>
  <c r="BD63" s="1"/>
  <c r="DE63" s="1"/>
  <c r="W63" s="1"/>
  <c r="AY63"/>
  <c r="BZ63" s="1"/>
  <c r="R63" s="1"/>
  <c r="AZ63" s="1"/>
  <c r="CE63" s="1"/>
  <c r="S63" s="1"/>
  <c r="AT63"/>
  <c r="AR63"/>
  <c r="AQ63"/>
  <c r="AP63"/>
  <c r="AO63"/>
  <c r="AN63"/>
  <c r="AM63"/>
  <c r="AL63"/>
  <c r="AK63"/>
  <c r="BK62"/>
  <c r="EZ62" s="1"/>
  <c r="AD62" s="1"/>
  <c r="BL62" s="1"/>
  <c r="FE62" s="1"/>
  <c r="AE62" s="1"/>
  <c r="BG62"/>
  <c r="DZ62" s="1"/>
  <c r="Z62" s="1"/>
  <c r="BH62" s="1"/>
  <c r="EE62" s="1"/>
  <c r="AA62" s="1"/>
  <c r="BC62"/>
  <c r="CZ62" s="1"/>
  <c r="V62" s="1"/>
  <c r="BD62" s="1"/>
  <c r="DE62" s="1"/>
  <c r="W62" s="1"/>
  <c r="AY62"/>
  <c r="BZ62" s="1"/>
  <c r="R62" s="1"/>
  <c r="AZ62" s="1"/>
  <c r="CE62" s="1"/>
  <c r="S62" s="1"/>
  <c r="AT62"/>
  <c r="BJ62" s="1"/>
  <c r="EU62" s="1"/>
  <c r="AC62" s="1"/>
  <c r="AR62"/>
  <c r="AQ62"/>
  <c r="AP62"/>
  <c r="AO62"/>
  <c r="AN62"/>
  <c r="AM62"/>
  <c r="AL62"/>
  <c r="AK62"/>
  <c r="BK61"/>
  <c r="EZ61" s="1"/>
  <c r="AD61" s="1"/>
  <c r="BL61" s="1"/>
  <c r="FE61" s="1"/>
  <c r="AE61" s="1"/>
  <c r="BG61"/>
  <c r="DZ61" s="1"/>
  <c r="Z61" s="1"/>
  <c r="BH61" s="1"/>
  <c r="EE61" s="1"/>
  <c r="AA61" s="1"/>
  <c r="BC61"/>
  <c r="CZ61" s="1"/>
  <c r="V61" s="1"/>
  <c r="BD61" s="1"/>
  <c r="DE61" s="1"/>
  <c r="W61" s="1"/>
  <c r="AY61"/>
  <c r="BZ61" s="1"/>
  <c r="R61" s="1"/>
  <c r="AZ61" s="1"/>
  <c r="CE61" s="1"/>
  <c r="S61" s="1"/>
  <c r="AT61"/>
  <c r="BB61" s="1"/>
  <c r="CU61" s="1"/>
  <c r="U61" s="1"/>
  <c r="AR61"/>
  <c r="AQ61"/>
  <c r="AP61"/>
  <c r="AO61"/>
  <c r="AN61"/>
  <c r="AM61"/>
  <c r="AL61"/>
  <c r="AK61"/>
  <c r="BK60"/>
  <c r="EZ60" s="1"/>
  <c r="AD60" s="1"/>
  <c r="BL60" s="1"/>
  <c r="FE60" s="1"/>
  <c r="AE60" s="1"/>
  <c r="BG60"/>
  <c r="DZ60" s="1"/>
  <c r="Z60" s="1"/>
  <c r="BH60" s="1"/>
  <c r="EE60" s="1"/>
  <c r="AA60" s="1"/>
  <c r="BC60"/>
  <c r="CZ60" s="1"/>
  <c r="V60" s="1"/>
  <c r="BD60" s="1"/>
  <c r="DE60" s="1"/>
  <c r="W60" s="1"/>
  <c r="AY60"/>
  <c r="BZ60" s="1"/>
  <c r="R60" s="1"/>
  <c r="AZ60" s="1"/>
  <c r="CE60" s="1"/>
  <c r="S60" s="1"/>
  <c r="AT60"/>
  <c r="BJ60" s="1"/>
  <c r="EU60" s="1"/>
  <c r="AC60" s="1"/>
  <c r="AR60"/>
  <c r="AQ60"/>
  <c r="AP60"/>
  <c r="AO60"/>
  <c r="AN60"/>
  <c r="AM60"/>
  <c r="AL60"/>
  <c r="AK60"/>
  <c r="BK59"/>
  <c r="EZ59" s="1"/>
  <c r="AD59" s="1"/>
  <c r="BL59" s="1"/>
  <c r="FE59" s="1"/>
  <c r="AE59" s="1"/>
  <c r="BG59"/>
  <c r="DZ59" s="1"/>
  <c r="Z59" s="1"/>
  <c r="BH59" s="1"/>
  <c r="EE59" s="1"/>
  <c r="AA59" s="1"/>
  <c r="BC59"/>
  <c r="CZ59" s="1"/>
  <c r="V59" s="1"/>
  <c r="BD59" s="1"/>
  <c r="DE59" s="1"/>
  <c r="W59" s="1"/>
  <c r="AY59"/>
  <c r="BZ59" s="1"/>
  <c r="R59" s="1"/>
  <c r="AZ59" s="1"/>
  <c r="CE59" s="1"/>
  <c r="S59" s="1"/>
  <c r="AT59"/>
  <c r="AR59"/>
  <c r="AQ59"/>
  <c r="AP59"/>
  <c r="AO59"/>
  <c r="AN59"/>
  <c r="AM59"/>
  <c r="AL59"/>
  <c r="AK59"/>
  <c r="BK58"/>
  <c r="EZ58" s="1"/>
  <c r="AD58" s="1"/>
  <c r="BL58" s="1"/>
  <c r="FE58" s="1"/>
  <c r="AE58" s="1"/>
  <c r="BG58"/>
  <c r="DZ58" s="1"/>
  <c r="Z58" s="1"/>
  <c r="BH58" s="1"/>
  <c r="EE58" s="1"/>
  <c r="AA58" s="1"/>
  <c r="BC58"/>
  <c r="CZ58" s="1"/>
  <c r="V58" s="1"/>
  <c r="BD58" s="1"/>
  <c r="DE58" s="1"/>
  <c r="W58" s="1"/>
  <c r="AY58"/>
  <c r="BZ58" s="1"/>
  <c r="R58" s="1"/>
  <c r="AZ58" s="1"/>
  <c r="CE58" s="1"/>
  <c r="S58" s="1"/>
  <c r="AT58"/>
  <c r="BB58" s="1"/>
  <c r="CU58" s="1"/>
  <c r="U58" s="1"/>
  <c r="AR58"/>
  <c r="AQ58"/>
  <c r="AP58"/>
  <c r="AO58"/>
  <c r="AN58"/>
  <c r="AM58"/>
  <c r="AL58"/>
  <c r="AK58"/>
  <c r="BK57"/>
  <c r="EZ57" s="1"/>
  <c r="AD57" s="1"/>
  <c r="BL57" s="1"/>
  <c r="FE57" s="1"/>
  <c r="AE57" s="1"/>
  <c r="BG57"/>
  <c r="DZ57" s="1"/>
  <c r="Z57" s="1"/>
  <c r="BH57" s="1"/>
  <c r="EE57" s="1"/>
  <c r="AA57" s="1"/>
  <c r="BC57"/>
  <c r="CZ57" s="1"/>
  <c r="V57" s="1"/>
  <c r="BD57" s="1"/>
  <c r="DE57" s="1"/>
  <c r="W57" s="1"/>
  <c r="AY57"/>
  <c r="BZ57" s="1"/>
  <c r="R57" s="1"/>
  <c r="AZ57" s="1"/>
  <c r="CE57" s="1"/>
  <c r="S57" s="1"/>
  <c r="AT57"/>
  <c r="BB57" s="1"/>
  <c r="CU57" s="1"/>
  <c r="U57" s="1"/>
  <c r="AR57"/>
  <c r="AQ57"/>
  <c r="AP57"/>
  <c r="AO57"/>
  <c r="AN57"/>
  <c r="AM57"/>
  <c r="AL57"/>
  <c r="AK57"/>
  <c r="BK56"/>
  <c r="EZ56" s="1"/>
  <c r="AD56" s="1"/>
  <c r="BL56" s="1"/>
  <c r="FE56" s="1"/>
  <c r="AE56" s="1"/>
  <c r="BG56"/>
  <c r="DZ56" s="1"/>
  <c r="Z56" s="1"/>
  <c r="BH56" s="1"/>
  <c r="EE56" s="1"/>
  <c r="AA56" s="1"/>
  <c r="BC56"/>
  <c r="CZ56" s="1"/>
  <c r="V56" s="1"/>
  <c r="BD56" s="1"/>
  <c r="DE56" s="1"/>
  <c r="W56" s="1"/>
  <c r="AY56"/>
  <c r="BZ56" s="1"/>
  <c r="R56" s="1"/>
  <c r="AZ56" s="1"/>
  <c r="CE56" s="1"/>
  <c r="S56" s="1"/>
  <c r="AT56"/>
  <c r="BB56" s="1"/>
  <c r="CU56" s="1"/>
  <c r="U56" s="1"/>
  <c r="AR56"/>
  <c r="AQ56"/>
  <c r="AP56"/>
  <c r="AO56"/>
  <c r="AN56"/>
  <c r="AM56"/>
  <c r="AL56"/>
  <c r="AK56"/>
  <c r="BK55"/>
  <c r="EZ55" s="1"/>
  <c r="AD55" s="1"/>
  <c r="BL55" s="1"/>
  <c r="FE55" s="1"/>
  <c r="AE55" s="1"/>
  <c r="BG55"/>
  <c r="DZ55" s="1"/>
  <c r="Z55" s="1"/>
  <c r="BH55" s="1"/>
  <c r="EE55" s="1"/>
  <c r="AA55" s="1"/>
  <c r="BC55"/>
  <c r="CZ55" s="1"/>
  <c r="V55" s="1"/>
  <c r="BD55" s="1"/>
  <c r="DE55" s="1"/>
  <c r="W55" s="1"/>
  <c r="AY55"/>
  <c r="BZ55" s="1"/>
  <c r="R55" s="1"/>
  <c r="AZ55" s="1"/>
  <c r="CE55" s="1"/>
  <c r="S55" s="1"/>
  <c r="AT55"/>
  <c r="AR55"/>
  <c r="AQ55"/>
  <c r="AP55"/>
  <c r="AO55"/>
  <c r="AN55"/>
  <c r="AM55"/>
  <c r="AL55"/>
  <c r="AK55"/>
  <c r="BK54"/>
  <c r="EZ54" s="1"/>
  <c r="AD54" s="1"/>
  <c r="BL54" s="1"/>
  <c r="FE54" s="1"/>
  <c r="AE54" s="1"/>
  <c r="BG54"/>
  <c r="DZ54" s="1"/>
  <c r="Z54" s="1"/>
  <c r="BH54" s="1"/>
  <c r="EE54" s="1"/>
  <c r="AA54" s="1"/>
  <c r="BC54"/>
  <c r="CZ54" s="1"/>
  <c r="V54" s="1"/>
  <c r="BD54" s="1"/>
  <c r="DE54" s="1"/>
  <c r="W54" s="1"/>
  <c r="AY54"/>
  <c r="BZ54" s="1"/>
  <c r="R54" s="1"/>
  <c r="AZ54" s="1"/>
  <c r="CE54" s="1"/>
  <c r="S54" s="1"/>
  <c r="AT54"/>
  <c r="BB54" s="1"/>
  <c r="CU54" s="1"/>
  <c r="U54" s="1"/>
  <c r="AR54"/>
  <c r="AQ54"/>
  <c r="AP54"/>
  <c r="AO54"/>
  <c r="AN54"/>
  <c r="AM54"/>
  <c r="AL54"/>
  <c r="AK54"/>
  <c r="BK53"/>
  <c r="EZ53" s="1"/>
  <c r="AD53" s="1"/>
  <c r="BL53" s="1"/>
  <c r="FE53" s="1"/>
  <c r="AE53" s="1"/>
  <c r="BG53"/>
  <c r="DZ53" s="1"/>
  <c r="Z53" s="1"/>
  <c r="BH53" s="1"/>
  <c r="EE53" s="1"/>
  <c r="AA53" s="1"/>
  <c r="BC53"/>
  <c r="CZ53" s="1"/>
  <c r="V53" s="1"/>
  <c r="BD53" s="1"/>
  <c r="DE53" s="1"/>
  <c r="W53" s="1"/>
  <c r="AY53"/>
  <c r="BZ53" s="1"/>
  <c r="R53" s="1"/>
  <c r="AZ53" s="1"/>
  <c r="CE53" s="1"/>
  <c r="S53" s="1"/>
  <c r="AT53"/>
  <c r="BB53" s="1"/>
  <c r="CU53" s="1"/>
  <c r="U53" s="1"/>
  <c r="AR53"/>
  <c r="AQ53"/>
  <c r="AP53"/>
  <c r="AO53"/>
  <c r="AN53"/>
  <c r="AM53"/>
  <c r="AL53"/>
  <c r="AK53"/>
  <c r="BK52"/>
  <c r="EZ52" s="1"/>
  <c r="AD52" s="1"/>
  <c r="BL52" s="1"/>
  <c r="FE52" s="1"/>
  <c r="AE52" s="1"/>
  <c r="BG52"/>
  <c r="DZ52" s="1"/>
  <c r="Z52" s="1"/>
  <c r="BH52" s="1"/>
  <c r="EE52" s="1"/>
  <c r="AA52" s="1"/>
  <c r="BC52"/>
  <c r="CZ52" s="1"/>
  <c r="V52" s="1"/>
  <c r="BD52" s="1"/>
  <c r="DE52" s="1"/>
  <c r="W52" s="1"/>
  <c r="AY52"/>
  <c r="BZ52" s="1"/>
  <c r="R52" s="1"/>
  <c r="AZ52" s="1"/>
  <c r="CE52" s="1"/>
  <c r="S52" s="1"/>
  <c r="AT52"/>
  <c r="BB52" s="1"/>
  <c r="CU52" s="1"/>
  <c r="U52" s="1"/>
  <c r="AR52"/>
  <c r="AQ52"/>
  <c r="AP52"/>
  <c r="AO52"/>
  <c r="AN52"/>
  <c r="AM52"/>
  <c r="AL52"/>
  <c r="AK52"/>
  <c r="BK51"/>
  <c r="EZ51" s="1"/>
  <c r="AD51" s="1"/>
  <c r="BL51" s="1"/>
  <c r="FE51" s="1"/>
  <c r="AE51" s="1"/>
  <c r="BG51"/>
  <c r="DZ51" s="1"/>
  <c r="Z51" s="1"/>
  <c r="BH51" s="1"/>
  <c r="EE51" s="1"/>
  <c r="AA51" s="1"/>
  <c r="BC51"/>
  <c r="CZ51" s="1"/>
  <c r="V51" s="1"/>
  <c r="BD51" s="1"/>
  <c r="DE51" s="1"/>
  <c r="W51" s="1"/>
  <c r="AY51"/>
  <c r="BZ51" s="1"/>
  <c r="R51" s="1"/>
  <c r="AZ51" s="1"/>
  <c r="CE51" s="1"/>
  <c r="S51" s="1"/>
  <c r="AT51"/>
  <c r="BJ51" s="1"/>
  <c r="EU51" s="1"/>
  <c r="AC51" s="1"/>
  <c r="AR51"/>
  <c r="AQ51"/>
  <c r="AP51"/>
  <c r="AO51"/>
  <c r="AN51"/>
  <c r="AM51"/>
  <c r="AL51"/>
  <c r="AK51"/>
  <c r="BK50"/>
  <c r="EZ50" s="1"/>
  <c r="AD50" s="1"/>
  <c r="BL50" s="1"/>
  <c r="FE50" s="1"/>
  <c r="AE50" s="1"/>
  <c r="BG50"/>
  <c r="DZ50" s="1"/>
  <c r="Z50" s="1"/>
  <c r="BH50" s="1"/>
  <c r="EE50" s="1"/>
  <c r="AA50" s="1"/>
  <c r="BC50"/>
  <c r="CZ50" s="1"/>
  <c r="V50" s="1"/>
  <c r="BD50" s="1"/>
  <c r="DE50" s="1"/>
  <c r="W50" s="1"/>
  <c r="AY50"/>
  <c r="BZ50" s="1"/>
  <c r="R50" s="1"/>
  <c r="AZ50" s="1"/>
  <c r="CE50" s="1"/>
  <c r="S50" s="1"/>
  <c r="AT50"/>
  <c r="BB50" s="1"/>
  <c r="CU50" s="1"/>
  <c r="U50" s="1"/>
  <c r="AR50"/>
  <c r="AQ50"/>
  <c r="AP50"/>
  <c r="AO50"/>
  <c r="AN50"/>
  <c r="AM50"/>
  <c r="AL50"/>
  <c r="AK50"/>
  <c r="BK49"/>
  <c r="EZ49" s="1"/>
  <c r="AD49" s="1"/>
  <c r="BL49" s="1"/>
  <c r="FE49" s="1"/>
  <c r="AE49" s="1"/>
  <c r="BG49"/>
  <c r="DZ49" s="1"/>
  <c r="Z49" s="1"/>
  <c r="BH49" s="1"/>
  <c r="EE49" s="1"/>
  <c r="AA49" s="1"/>
  <c r="BC49"/>
  <c r="CZ49" s="1"/>
  <c r="V49" s="1"/>
  <c r="BD49" s="1"/>
  <c r="DE49" s="1"/>
  <c r="W49" s="1"/>
  <c r="AY49"/>
  <c r="BZ49" s="1"/>
  <c r="R49" s="1"/>
  <c r="AZ49" s="1"/>
  <c r="CE49" s="1"/>
  <c r="S49" s="1"/>
  <c r="AT49"/>
  <c r="AR49"/>
  <c r="AQ49"/>
  <c r="AP49"/>
  <c r="AO49"/>
  <c r="AN49"/>
  <c r="AM49"/>
  <c r="AL49"/>
  <c r="AK49"/>
  <c r="BK48"/>
  <c r="EZ48" s="1"/>
  <c r="AD48" s="1"/>
  <c r="BL48" s="1"/>
  <c r="FE48" s="1"/>
  <c r="AE48" s="1"/>
  <c r="BG48"/>
  <c r="DZ48" s="1"/>
  <c r="Z48" s="1"/>
  <c r="BH48" s="1"/>
  <c r="EE48" s="1"/>
  <c r="AA48" s="1"/>
  <c r="BC48"/>
  <c r="CZ48" s="1"/>
  <c r="V48" s="1"/>
  <c r="BD48" s="1"/>
  <c r="DE48" s="1"/>
  <c r="W48" s="1"/>
  <c r="AY48"/>
  <c r="BZ48" s="1"/>
  <c r="R48" s="1"/>
  <c r="AZ48" s="1"/>
  <c r="CE48" s="1"/>
  <c r="S48" s="1"/>
  <c r="AT48"/>
  <c r="BB48" s="1"/>
  <c r="CU48" s="1"/>
  <c r="U48" s="1"/>
  <c r="AR48"/>
  <c r="AQ48"/>
  <c r="AP48"/>
  <c r="AO48"/>
  <c r="AN48"/>
  <c r="AM48"/>
  <c r="AL48"/>
  <c r="AK48"/>
  <c r="BK47"/>
  <c r="EZ47" s="1"/>
  <c r="AD47" s="1"/>
  <c r="BL47" s="1"/>
  <c r="FE47" s="1"/>
  <c r="AE47" s="1"/>
  <c r="BG47"/>
  <c r="DZ47" s="1"/>
  <c r="Z47" s="1"/>
  <c r="BH47" s="1"/>
  <c r="EE47" s="1"/>
  <c r="AA47" s="1"/>
  <c r="BC47"/>
  <c r="CZ47" s="1"/>
  <c r="V47" s="1"/>
  <c r="BD47" s="1"/>
  <c r="DE47" s="1"/>
  <c r="W47" s="1"/>
  <c r="AY47"/>
  <c r="BZ47" s="1"/>
  <c r="R47" s="1"/>
  <c r="AZ47" s="1"/>
  <c r="CE47" s="1"/>
  <c r="S47" s="1"/>
  <c r="AT47"/>
  <c r="AR47"/>
  <c r="AQ47"/>
  <c r="AP47"/>
  <c r="AO47"/>
  <c r="AN47"/>
  <c r="AM47"/>
  <c r="AL47"/>
  <c r="AK47"/>
  <c r="BK46"/>
  <c r="EZ46" s="1"/>
  <c r="AD46" s="1"/>
  <c r="BL46" s="1"/>
  <c r="FE46" s="1"/>
  <c r="AE46" s="1"/>
  <c r="BG46"/>
  <c r="DZ46" s="1"/>
  <c r="Z46" s="1"/>
  <c r="BH46" s="1"/>
  <c r="EE46" s="1"/>
  <c r="AA46" s="1"/>
  <c r="BC46"/>
  <c r="CZ46" s="1"/>
  <c r="V46" s="1"/>
  <c r="BD46" s="1"/>
  <c r="DE46" s="1"/>
  <c r="W46" s="1"/>
  <c r="AY46"/>
  <c r="BZ46" s="1"/>
  <c r="R46" s="1"/>
  <c r="AZ46" s="1"/>
  <c r="CE46" s="1"/>
  <c r="S46" s="1"/>
  <c r="AT46"/>
  <c r="BB46" s="1"/>
  <c r="CU46" s="1"/>
  <c r="U46" s="1"/>
  <c r="AR46"/>
  <c r="AQ46"/>
  <c r="AP46"/>
  <c r="AO46"/>
  <c r="AN46"/>
  <c r="AM46"/>
  <c r="AL46"/>
  <c r="AK46"/>
  <c r="AT45"/>
  <c r="AX45" s="1"/>
  <c r="BU45" s="1"/>
  <c r="Q45" s="1"/>
  <c r="AT44"/>
  <c r="BJ44" s="1"/>
  <c r="EU44" s="1"/>
  <c r="AC44" s="1"/>
  <c r="AT43"/>
  <c r="BF43" s="1"/>
  <c r="DU43" s="1"/>
  <c r="Y43" s="1"/>
  <c r="AT42"/>
  <c r="BB42" s="1"/>
  <c r="CU42" s="1"/>
  <c r="U42" s="1"/>
  <c r="AT41"/>
  <c r="BB41" s="1"/>
  <c r="CU41" s="1"/>
  <c r="U41" s="1"/>
  <c r="AT40"/>
  <c r="AX40" s="1"/>
  <c r="BU40" s="1"/>
  <c r="Q40" s="1"/>
  <c r="AT39"/>
  <c r="BJ39" s="1"/>
  <c r="EU39" s="1"/>
  <c r="AC39" s="1"/>
  <c r="AR39"/>
  <c r="AR40" s="1"/>
  <c r="AR41" s="1"/>
  <c r="AR42" s="1"/>
  <c r="AR43" s="1"/>
  <c r="AR44" s="1"/>
  <c r="AR45" s="1"/>
  <c r="AQ39"/>
  <c r="AP39"/>
  <c r="AP40" s="1"/>
  <c r="AP41" s="1"/>
  <c r="AP42" s="1"/>
  <c r="AP43" s="1"/>
  <c r="AP44" s="1"/>
  <c r="AP45" s="1"/>
  <c r="AO39"/>
  <c r="AN39"/>
  <c r="AN40" s="1"/>
  <c r="AN41" s="1"/>
  <c r="AN42" s="1"/>
  <c r="AN43" s="1"/>
  <c r="AN44" s="1"/>
  <c r="AN45" s="1"/>
  <c r="AM39"/>
  <c r="AL39"/>
  <c r="AL40" s="1"/>
  <c r="AL41" s="1"/>
  <c r="AL42" s="1"/>
  <c r="AL43" s="1"/>
  <c r="AL44" s="1"/>
  <c r="AL45" s="1"/>
  <c r="AK39"/>
  <c r="AT38"/>
  <c r="BF38" s="1"/>
  <c r="DU38" s="1"/>
  <c r="Y38" s="1"/>
  <c r="AR38"/>
  <c r="AQ38"/>
  <c r="AP38"/>
  <c r="AO38"/>
  <c r="AN38"/>
  <c r="AM38"/>
  <c r="AL38"/>
  <c r="AK38"/>
  <c r="AT37"/>
  <c r="BB37" s="1"/>
  <c r="CU37" s="1"/>
  <c r="U37" s="1"/>
  <c r="AR37"/>
  <c r="AQ37"/>
  <c r="AP37"/>
  <c r="AO37"/>
  <c r="AN37"/>
  <c r="AM37"/>
  <c r="AL37"/>
  <c r="AK37"/>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FT36"/>
  <c r="FQ36" s="1"/>
  <c r="FQ37" s="1"/>
  <c r="AT36"/>
  <c r="BJ36" s="1"/>
  <c r="EU36" s="1"/>
  <c r="AC36" s="1"/>
  <c r="BK36" s="1"/>
  <c r="EZ36" s="1"/>
  <c r="AD36" s="1"/>
  <c r="AR36"/>
  <c r="AQ36"/>
  <c r="AP36"/>
  <c r="AO36"/>
  <c r="AN36"/>
  <c r="AM36"/>
  <c r="AL36"/>
  <c r="AK36"/>
  <c r="I20"/>
  <c r="AD19"/>
  <c r="Z19"/>
  <c r="V19"/>
  <c r="R19"/>
  <c r="I19"/>
  <c r="X14"/>
  <c r="E14"/>
  <c r="E13"/>
  <c r="AG12"/>
  <c r="AB12"/>
  <c r="T12"/>
  <c r="P12"/>
  <c r="E12"/>
  <c r="AO11"/>
  <c r="E11"/>
  <c r="AX45" i="67" l="1"/>
  <c r="BU45" s="1"/>
  <c r="Q45" s="1"/>
  <c r="AX38" i="65"/>
  <c r="BU38" s="1"/>
  <c r="Q38" s="1"/>
  <c r="AX59" i="62"/>
  <c r="BU59" s="1"/>
  <c r="Q59" s="1"/>
  <c r="AX42" i="56"/>
  <c r="BU42" s="1"/>
  <c r="Q42" s="1"/>
  <c r="BF75" i="49"/>
  <c r="DU75" s="1"/>
  <c r="Y75" s="1"/>
  <c r="AX45" i="54"/>
  <c r="BU45" s="1"/>
  <c r="Q45" s="1"/>
  <c r="AX84" i="53"/>
  <c r="BU84" s="1"/>
  <c r="Q84" s="1"/>
  <c r="BF65" i="71"/>
  <c r="DU65" s="1"/>
  <c r="Y65" s="1"/>
  <c r="AX42" i="51"/>
  <c r="BU42" s="1"/>
  <c r="Q42" s="1"/>
  <c r="BJ42"/>
  <c r="EU42" s="1"/>
  <c r="AC42" s="1"/>
  <c r="AX51" i="52"/>
  <c r="BU51" s="1"/>
  <c r="Q51" s="1"/>
  <c r="BJ51"/>
  <c r="EU51" s="1"/>
  <c r="AC51" s="1"/>
  <c r="BB61" i="48"/>
  <c r="CU61" s="1"/>
  <c r="U61" s="1"/>
  <c r="BF77" i="44"/>
  <c r="DU77" s="1"/>
  <c r="Y77" s="1"/>
  <c r="BF51" i="46"/>
  <c r="DU51" s="1"/>
  <c r="Y51" s="1"/>
  <c r="AX54" i="48"/>
  <c r="BU54" s="1"/>
  <c r="Q54" s="1"/>
  <c r="AX66"/>
  <c r="BU66" s="1"/>
  <c r="Q66" s="1"/>
  <c r="AX58" i="50"/>
  <c r="BU58" s="1"/>
  <c r="Q58" s="1"/>
  <c r="A47"/>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X51" i="51"/>
  <c r="BU51" s="1"/>
  <c r="Q51" s="1"/>
  <c r="AX53"/>
  <c r="BU53" s="1"/>
  <c r="Q53" s="1"/>
  <c r="BJ53"/>
  <c r="EU53" s="1"/>
  <c r="AC53" s="1"/>
  <c r="BF57"/>
  <c r="DU57" s="1"/>
  <c r="Y57" s="1"/>
  <c r="AX66"/>
  <c r="BU66" s="1"/>
  <c r="Q66" s="1"/>
  <c r="BF68"/>
  <c r="DU68" s="1"/>
  <c r="Y68" s="1"/>
  <c r="BF82"/>
  <c r="DU82" s="1"/>
  <c r="Y82" s="1"/>
  <c r="AX83"/>
  <c r="BU83" s="1"/>
  <c r="Q83" s="1"/>
  <c r="BJ83"/>
  <c r="EU83" s="1"/>
  <c r="AC83" s="1"/>
  <c r="BJ57"/>
  <c r="EU57" s="1"/>
  <c r="AC57" s="1"/>
  <c r="BJ43" i="52"/>
  <c r="EU43" s="1"/>
  <c r="AC43" s="1"/>
  <c r="AX68"/>
  <c r="BU68" s="1"/>
  <c r="Q68" s="1"/>
  <c r="AX61" i="53"/>
  <c r="BU61" s="1"/>
  <c r="Q61" s="1"/>
  <c r="AX50"/>
  <c r="BU50" s="1"/>
  <c r="Q50" s="1"/>
  <c r="BJ50"/>
  <c r="EU50" s="1"/>
  <c r="AC50" s="1"/>
  <c r="BJ61"/>
  <c r="EU61" s="1"/>
  <c r="AC61" s="1"/>
  <c r="AX38"/>
  <c r="BU38" s="1"/>
  <c r="Q38" s="1"/>
  <c r="AX75" i="54"/>
  <c r="BU75" s="1"/>
  <c r="Q75" s="1"/>
  <c r="BJ75"/>
  <c r="EU75" s="1"/>
  <c r="AC75" s="1"/>
  <c r="AX61" i="55"/>
  <c r="BU61" s="1"/>
  <c r="Q61" s="1"/>
  <c r="AX36" i="56"/>
  <c r="BU36" s="1"/>
  <c r="Q36" s="1"/>
  <c r="AX69"/>
  <c r="BU69" s="1"/>
  <c r="Q69" s="1"/>
  <c r="AX71"/>
  <c r="BU71" s="1"/>
  <c r="Q71" s="1"/>
  <c r="AX76" i="58"/>
  <c r="BU76" s="1"/>
  <c r="Q76" s="1"/>
  <c r="BJ76"/>
  <c r="EU76" s="1"/>
  <c r="AC76" s="1"/>
  <c r="BJ60"/>
  <c r="EU60" s="1"/>
  <c r="AC60" s="1"/>
  <c r="AX62" i="59"/>
  <c r="BU62" s="1"/>
  <c r="Q62" s="1"/>
  <c r="AX84" i="60"/>
  <c r="BU84" s="1"/>
  <c r="Q84" s="1"/>
  <c r="AX75" i="61"/>
  <c r="BU75" s="1"/>
  <c r="Q75" s="1"/>
  <c r="BJ54"/>
  <c r="EU54" s="1"/>
  <c r="AC54" s="1"/>
  <c r="AX53"/>
  <c r="BU53" s="1"/>
  <c r="Q53" s="1"/>
  <c r="AX63" i="62"/>
  <c r="BU63" s="1"/>
  <c r="Q63" s="1"/>
  <c r="BJ63"/>
  <c r="EU63" s="1"/>
  <c r="AC63" s="1"/>
  <c r="AX44"/>
  <c r="BU44" s="1"/>
  <c r="Q44" s="1"/>
  <c r="BF54" i="65"/>
  <c r="DU54" s="1"/>
  <c r="Y54" s="1"/>
  <c r="AX45" i="66"/>
  <c r="BU45" s="1"/>
  <c r="Q45" s="1"/>
  <c r="AX39" i="67"/>
  <c r="BU39" s="1"/>
  <c r="Q39" s="1"/>
  <c r="AX84"/>
  <c r="BU84" s="1"/>
  <c r="Q84" s="1"/>
  <c r="AX67" i="69"/>
  <c r="BU67" s="1"/>
  <c r="Q67" s="1"/>
  <c r="AX46"/>
  <c r="BU46" s="1"/>
  <c r="Q46" s="1"/>
  <c r="AX62" i="70"/>
  <c r="BU62" s="1"/>
  <c r="Q62" s="1"/>
  <c r="BB46"/>
  <c r="CU46" s="1"/>
  <c r="U46" s="1"/>
  <c r="AX71" i="71"/>
  <c r="BU71" s="1"/>
  <c r="Q71" s="1"/>
  <c r="BF64"/>
  <c r="DU64" s="1"/>
  <c r="Y64" s="1"/>
  <c r="BJ65"/>
  <c r="EU65" s="1"/>
  <c r="AC65" s="1"/>
  <c r="BL36" i="72"/>
  <c r="FE36" s="1"/>
  <c r="AE36" s="1"/>
  <c r="AX62"/>
  <c r="BU62" s="1"/>
  <c r="Q62" s="1"/>
  <c r="FL49" i="50"/>
  <c r="FN49" s="1"/>
  <c r="FL51"/>
  <c r="FN51" s="1"/>
  <c r="FL48"/>
  <c r="FN48" s="1"/>
  <c r="FL47"/>
  <c r="FN47" s="1"/>
  <c r="FL50"/>
  <c r="FN50" s="1"/>
  <c r="AX48" i="72"/>
  <c r="BU48" s="1"/>
  <c r="Q48" s="1"/>
  <c r="AX74"/>
  <c r="BU74" s="1"/>
  <c r="Q74" s="1"/>
  <c r="AX85"/>
  <c r="BU85" s="1"/>
  <c r="Q85" s="1"/>
  <c r="BJ40" i="71"/>
  <c r="EU40" s="1"/>
  <c r="AC40" s="1"/>
  <c r="AX42"/>
  <c r="BU42" s="1"/>
  <c r="Q42" s="1"/>
  <c r="BB45" i="69"/>
  <c r="CU45" s="1"/>
  <c r="U45" s="1"/>
  <c r="BF55" i="70"/>
  <c r="DU55" s="1"/>
  <c r="Y55" s="1"/>
  <c r="BJ76"/>
  <c r="EU76" s="1"/>
  <c r="AC76" s="1"/>
  <c r="AX37" i="69"/>
  <c r="BU37" s="1"/>
  <c r="Q37" s="1"/>
  <c r="AX51"/>
  <c r="BU51" s="1"/>
  <c r="Q51" s="1"/>
  <c r="BJ51"/>
  <c r="EU51" s="1"/>
  <c r="AC51" s="1"/>
  <c r="BJ61" i="72"/>
  <c r="EU61" s="1"/>
  <c r="AC61" s="1"/>
  <c r="BF40" i="71"/>
  <c r="DU40" s="1"/>
  <c r="Y40" s="1"/>
  <c r="BJ57"/>
  <c r="EU57" s="1"/>
  <c r="AC57" s="1"/>
  <c r="BF78" i="70"/>
  <c r="DU78" s="1"/>
  <c r="Y78" s="1"/>
  <c r="AX67" i="71"/>
  <c r="BU67" s="1"/>
  <c r="Q67" s="1"/>
  <c r="BB53" i="70"/>
  <c r="CU53" s="1"/>
  <c r="U53" s="1"/>
  <c r="AX56"/>
  <c r="BU56" s="1"/>
  <c r="Q56" s="1"/>
  <c r="BJ56"/>
  <c r="EU56" s="1"/>
  <c r="AC56" s="1"/>
  <c r="AX57"/>
  <c r="BU57" s="1"/>
  <c r="Q57" s="1"/>
  <c r="BB62"/>
  <c r="CU62" s="1"/>
  <c r="U62" s="1"/>
  <c r="BF71"/>
  <c r="DU71" s="1"/>
  <c r="Y71" s="1"/>
  <c r="AX50" i="69"/>
  <c r="BU50" s="1"/>
  <c r="Q50" s="1"/>
  <c r="BB70"/>
  <c r="CU70" s="1"/>
  <c r="U70" s="1"/>
  <c r="AX70"/>
  <c r="BU70" s="1"/>
  <c r="Q70" s="1"/>
  <c r="BJ72"/>
  <c r="EU72" s="1"/>
  <c r="AC72" s="1"/>
  <c r="AX38" i="68"/>
  <c r="BU38" s="1"/>
  <c r="Q38" s="1"/>
  <c r="AX50"/>
  <c r="BU50" s="1"/>
  <c r="Q50" s="1"/>
  <c r="BF53"/>
  <c r="DU53" s="1"/>
  <c r="Y53" s="1"/>
  <c r="BJ69"/>
  <c r="EU69" s="1"/>
  <c r="AC69" s="1"/>
  <c r="BF66" i="66"/>
  <c r="DU66" s="1"/>
  <c r="Y66" s="1"/>
  <c r="BB38" i="63"/>
  <c r="CU38" s="1"/>
  <c r="U38" s="1"/>
  <c r="AX53"/>
  <c r="BU53" s="1"/>
  <c r="Q53" s="1"/>
  <c r="AX69" i="61"/>
  <c r="BU69" s="1"/>
  <c r="Q69" s="1"/>
  <c r="AX56" i="60"/>
  <c r="BU56" s="1"/>
  <c r="Q56" s="1"/>
  <c r="AX65" i="59"/>
  <c r="BU65" s="1"/>
  <c r="Q65" s="1"/>
  <c r="BJ65"/>
  <c r="EU65" s="1"/>
  <c r="AC65" s="1"/>
  <c r="BB67" i="57"/>
  <c r="CU67" s="1"/>
  <c r="U67" s="1"/>
  <c r="AX62" i="53"/>
  <c r="BU62" s="1"/>
  <c r="Q62" s="1"/>
  <c r="BJ62"/>
  <c r="EU62" s="1"/>
  <c r="AC62" s="1"/>
  <c r="BJ67"/>
  <c r="EU67" s="1"/>
  <c r="AC67" s="1"/>
  <c r="AX71"/>
  <c r="BU71" s="1"/>
  <c r="Q71" s="1"/>
  <c r="AX47" i="52"/>
  <c r="BU47" s="1"/>
  <c r="Q47" s="1"/>
  <c r="AX52"/>
  <c r="BU52" s="1"/>
  <c r="Q52" s="1"/>
  <c r="BJ52"/>
  <c r="EU52" s="1"/>
  <c r="AC52" s="1"/>
  <c r="AX72"/>
  <c r="BU72" s="1"/>
  <c r="Q72" s="1"/>
  <c r="AX50" i="51"/>
  <c r="BU50" s="1"/>
  <c r="Q50" s="1"/>
  <c r="BF73"/>
  <c r="DU73" s="1"/>
  <c r="Y73" s="1"/>
  <c r="BB57" i="49"/>
  <c r="CU57" s="1"/>
  <c r="U57" s="1"/>
  <c r="AX59"/>
  <c r="BU59" s="1"/>
  <c r="Q59" s="1"/>
  <c r="BB43" i="48"/>
  <c r="CU43" s="1"/>
  <c r="U43" s="1"/>
  <c r="BF72" i="47"/>
  <c r="DU72" s="1"/>
  <c r="Y72" s="1"/>
  <c r="BJ58" i="46"/>
  <c r="EU58" s="1"/>
  <c r="AC58" s="1"/>
  <c r="AX54" i="64"/>
  <c r="BU54" s="1"/>
  <c r="Q54" s="1"/>
  <c r="AX73"/>
  <c r="BU73" s="1"/>
  <c r="Q73" s="1"/>
  <c r="AX39" i="63"/>
  <c r="BU39" s="1"/>
  <c r="Q39" s="1"/>
  <c r="BJ71" i="62"/>
  <c r="EU71" s="1"/>
  <c r="AC71" s="1"/>
  <c r="AX47" i="61"/>
  <c r="BU47" s="1"/>
  <c r="Q47" s="1"/>
  <c r="AX69" i="60"/>
  <c r="BU69" s="1"/>
  <c r="Q69" s="1"/>
  <c r="BJ69"/>
  <c r="EU69" s="1"/>
  <c r="AC69" s="1"/>
  <c r="AX78"/>
  <c r="BU78" s="1"/>
  <c r="Q78" s="1"/>
  <c r="BJ68" i="58"/>
  <c r="EU68" s="1"/>
  <c r="AC68" s="1"/>
  <c r="AX48" i="56"/>
  <c r="BU48" s="1"/>
  <c r="Q48" s="1"/>
  <c r="AX60" i="55"/>
  <c r="BU60" s="1"/>
  <c r="Q60" s="1"/>
  <c r="BF69"/>
  <c r="DU69" s="1"/>
  <c r="Y69" s="1"/>
  <c r="BJ49" i="49"/>
  <c r="EU49" s="1"/>
  <c r="AC49" s="1"/>
  <c r="BJ71" i="45"/>
  <c r="EU71" s="1"/>
  <c r="AC71" s="1"/>
  <c r="AX83" i="44"/>
  <c r="BU83" s="1"/>
  <c r="Q83" s="1"/>
  <c r="AX72" i="69"/>
  <c r="BU72" s="1"/>
  <c r="Q72" s="1"/>
  <c r="BF72"/>
  <c r="DU72" s="1"/>
  <c r="Y72" s="1"/>
  <c r="BJ53" i="68"/>
  <c r="EU53" s="1"/>
  <c r="AC53" s="1"/>
  <c r="BF69"/>
  <c r="DU69" s="1"/>
  <c r="Y69" s="1"/>
  <c r="AX80" i="66"/>
  <c r="BU80" s="1"/>
  <c r="Q80" s="1"/>
  <c r="BJ61" i="64"/>
  <c r="EU61" s="1"/>
  <c r="AC61" s="1"/>
  <c r="AX69"/>
  <c r="BU69" s="1"/>
  <c r="Q69" s="1"/>
  <c r="AX61" i="63"/>
  <c r="BU61" s="1"/>
  <c r="Q61" s="1"/>
  <c r="BF57" i="59"/>
  <c r="DU57" s="1"/>
  <c r="Y57" s="1"/>
  <c r="AX61"/>
  <c r="BU61" s="1"/>
  <c r="Q61" s="1"/>
  <c r="BF60" i="58"/>
  <c r="DU60" s="1"/>
  <c r="Y60" s="1"/>
  <c r="AX38" i="57"/>
  <c r="BU38" s="1"/>
  <c r="Q38" s="1"/>
  <c r="BF45"/>
  <c r="DU45" s="1"/>
  <c r="Y45" s="1"/>
  <c r="AX53" i="56"/>
  <c r="BU53" s="1"/>
  <c r="Q53" s="1"/>
  <c r="BJ58"/>
  <c r="EU58" s="1"/>
  <c r="AC58" s="1"/>
  <c r="AX73"/>
  <c r="BU73" s="1"/>
  <c r="Q73" s="1"/>
  <c r="BJ73"/>
  <c r="EU73" s="1"/>
  <c r="AC73" s="1"/>
  <c r="AX37" i="55"/>
  <c r="BU37" s="1"/>
  <c r="Q37" s="1"/>
  <c r="AX48"/>
  <c r="BU48" s="1"/>
  <c r="Q48" s="1"/>
  <c r="BJ48"/>
  <c r="EU48" s="1"/>
  <c r="AC48" s="1"/>
  <c r="AX69"/>
  <c r="BU69" s="1"/>
  <c r="Q69" s="1"/>
  <c r="AX67" i="54"/>
  <c r="BU67" s="1"/>
  <c r="Q67" s="1"/>
  <c r="AX42" i="53"/>
  <c r="BU42" s="1"/>
  <c r="Q42" s="1"/>
  <c r="BJ42"/>
  <c r="EU42" s="1"/>
  <c r="AC42" s="1"/>
  <c r="AX48"/>
  <c r="BU48" s="1"/>
  <c r="Q48" s="1"/>
  <c r="BJ55"/>
  <c r="EU55" s="1"/>
  <c r="AC55" s="1"/>
  <c r="AX65"/>
  <c r="BU65" s="1"/>
  <c r="Q65" s="1"/>
  <c r="BF54" i="52"/>
  <c r="DU54" s="1"/>
  <c r="Y54" s="1"/>
  <c r="AX77"/>
  <c r="BU77" s="1"/>
  <c r="Q77" s="1"/>
  <c r="BF72" i="51"/>
  <c r="DU72" s="1"/>
  <c r="Y72" s="1"/>
  <c r="BJ73"/>
  <c r="EU73" s="1"/>
  <c r="AC73" s="1"/>
  <c r="AX45" i="50"/>
  <c r="BU45" s="1"/>
  <c r="Q45" s="1"/>
  <c r="BJ61"/>
  <c r="EU61" s="1"/>
  <c r="AC61" s="1"/>
  <c r="AX75"/>
  <c r="BU75" s="1"/>
  <c r="Q75" s="1"/>
  <c r="AX38" i="49"/>
  <c r="BU38" s="1"/>
  <c r="Q38" s="1"/>
  <c r="BJ38"/>
  <c r="EU38" s="1"/>
  <c r="AC38" s="1"/>
  <c r="AX58" i="48"/>
  <c r="BU58" s="1"/>
  <c r="Q58" s="1"/>
  <c r="AX55" i="47"/>
  <c r="BU55" s="1"/>
  <c r="Q55" s="1"/>
  <c r="AX84"/>
  <c r="BU84" s="1"/>
  <c r="Q84" s="1"/>
  <c r="AX66" i="46"/>
  <c r="BU66" s="1"/>
  <c r="Q66" s="1"/>
  <c r="AX70" i="45"/>
  <c r="BU70" s="1"/>
  <c r="Q70" s="1"/>
  <c r="AX60" i="67"/>
  <c r="BU60" s="1"/>
  <c r="Q60" s="1"/>
  <c r="AX70"/>
  <c r="BU70" s="1"/>
  <c r="Q70" s="1"/>
  <c r="AX47" i="66"/>
  <c r="BU47" s="1"/>
  <c r="Q47" s="1"/>
  <c r="AX56"/>
  <c r="BU56" s="1"/>
  <c r="Q56" s="1"/>
  <c r="BJ56"/>
  <c r="EU56" s="1"/>
  <c r="AC56" s="1"/>
  <c r="AX60"/>
  <c r="BU60" s="1"/>
  <c r="Q60" s="1"/>
  <c r="BB62" i="65"/>
  <c r="CU62" s="1"/>
  <c r="U62" s="1"/>
  <c r="AX70"/>
  <c r="BU70" s="1"/>
  <c r="Q70" s="1"/>
  <c r="AX45" i="63"/>
  <c r="BU45" s="1"/>
  <c r="Q45" s="1"/>
  <c r="AX38" i="62"/>
  <c r="BU38" s="1"/>
  <c r="Q38" s="1"/>
  <c r="AX60"/>
  <c r="BU60" s="1"/>
  <c r="Q60" s="1"/>
  <c r="BF71"/>
  <c r="DU71" s="1"/>
  <c r="Y71" s="1"/>
  <c r="AX75"/>
  <c r="BU75" s="1"/>
  <c r="Q75" s="1"/>
  <c r="AX76"/>
  <c r="BU76" s="1"/>
  <c r="Q76" s="1"/>
  <c r="AX77"/>
  <c r="BU77" s="1"/>
  <c r="Q77" s="1"/>
  <c r="AX61" i="61"/>
  <c r="BU61" s="1"/>
  <c r="Q61" s="1"/>
  <c r="AX65" i="58"/>
  <c r="BU65" s="1"/>
  <c r="Q65" s="1"/>
  <c r="BJ65"/>
  <c r="EU65" s="1"/>
  <c r="AC65" s="1"/>
  <c r="AX36" i="57"/>
  <c r="BU36" s="1"/>
  <c r="Q36" s="1"/>
  <c r="AX37"/>
  <c r="BU37" s="1"/>
  <c r="Q37" s="1"/>
  <c r="BJ37"/>
  <c r="EU37" s="1"/>
  <c r="AC37" s="1"/>
  <c r="BF40"/>
  <c r="DU40" s="1"/>
  <c r="Y40" s="1"/>
  <c r="AX41"/>
  <c r="BU41" s="1"/>
  <c r="Q41" s="1"/>
  <c r="AX47"/>
  <c r="BU47" s="1"/>
  <c r="Q47" s="1"/>
  <c r="AX67" i="56"/>
  <c r="BU67" s="1"/>
  <c r="Q67" s="1"/>
  <c r="BJ67"/>
  <c r="EU67" s="1"/>
  <c r="AC67" s="1"/>
  <c r="AX57" i="55"/>
  <c r="BU57" s="1"/>
  <c r="Q57" s="1"/>
  <c r="BJ57"/>
  <c r="EU57" s="1"/>
  <c r="AC57" s="1"/>
  <c r="BF63"/>
  <c r="DU63" s="1"/>
  <c r="Y63" s="1"/>
  <c r="AX60" i="54"/>
  <c r="BU60" s="1"/>
  <c r="Q60" s="1"/>
  <c r="BJ60"/>
  <c r="EU60" s="1"/>
  <c r="AC60" s="1"/>
  <c r="AX67" i="53"/>
  <c r="BU67" s="1"/>
  <c r="Q67" s="1"/>
  <c r="AX41" i="52"/>
  <c r="BU41" s="1"/>
  <c r="Q41" s="1"/>
  <c r="AX83" i="48"/>
  <c r="BU83" s="1"/>
  <c r="Q83" s="1"/>
  <c r="BJ83"/>
  <c r="EU83" s="1"/>
  <c r="AC83" s="1"/>
  <c r="AX41" i="47"/>
  <c r="BU41" s="1"/>
  <c r="Q41" s="1"/>
  <c r="AX44" i="46"/>
  <c r="BU44" s="1"/>
  <c r="Q44" s="1"/>
  <c r="AX83"/>
  <c r="BU83" s="1"/>
  <c r="Q83" s="1"/>
  <c r="BJ83"/>
  <c r="EU83" s="1"/>
  <c r="AC83" s="1"/>
  <c r="AX50" i="45"/>
  <c r="BU50" s="1"/>
  <c r="Q50" s="1"/>
  <c r="BJ50"/>
  <c r="EU50" s="1"/>
  <c r="AC50" s="1"/>
  <c r="AX52"/>
  <c r="BU52" s="1"/>
  <c r="Q52" s="1"/>
  <c r="AX50" i="44"/>
  <c r="BU50" s="1"/>
  <c r="Q50" s="1"/>
  <c r="AX84"/>
  <c r="BU84" s="1"/>
  <c r="Q84" s="1"/>
  <c r="BJ66" i="71"/>
  <c r="EU66" s="1"/>
  <c r="AC66" s="1"/>
  <c r="BJ65" i="70"/>
  <c r="EU65" s="1"/>
  <c r="AC65" s="1"/>
  <c r="BJ75"/>
  <c r="EU75" s="1"/>
  <c r="AC75" s="1"/>
  <c r="BJ68" i="69"/>
  <c r="EU68" s="1"/>
  <c r="AC68" s="1"/>
  <c r="AX46" i="68"/>
  <c r="BU46" s="1"/>
  <c r="Q46" s="1"/>
  <c r="BF73"/>
  <c r="DU73" s="1"/>
  <c r="Y73" s="1"/>
  <c r="BJ74"/>
  <c r="EU74" s="1"/>
  <c r="AC74" s="1"/>
  <c r="BJ37" i="67"/>
  <c r="EU37" s="1"/>
  <c r="AC37" s="1"/>
  <c r="AX68" i="66"/>
  <c r="BU68" s="1"/>
  <c r="Q68" s="1"/>
  <c r="BF68"/>
  <c r="DU68" s="1"/>
  <c r="Y68" s="1"/>
  <c r="AX52" i="65"/>
  <c r="BU52" s="1"/>
  <c r="Q52" s="1"/>
  <c r="BJ52"/>
  <c r="EU52" s="1"/>
  <c r="AC52" s="1"/>
  <c r="BF55"/>
  <c r="DU55" s="1"/>
  <c r="Y55" s="1"/>
  <c r="BJ56"/>
  <c r="EU56" s="1"/>
  <c r="AC56" s="1"/>
  <c r="BJ50" i="72"/>
  <c r="EU50" s="1"/>
  <c r="AC50" s="1"/>
  <c r="AX52"/>
  <c r="BU52" s="1"/>
  <c r="Q52" s="1"/>
  <c r="AX54"/>
  <c r="BU54" s="1"/>
  <c r="Q54" s="1"/>
  <c r="BJ75"/>
  <c r="EU75" s="1"/>
  <c r="AC75" s="1"/>
  <c r="AX46" i="71"/>
  <c r="BU46" s="1"/>
  <c r="Q46" s="1"/>
  <c r="BF56"/>
  <c r="DU56" s="1"/>
  <c r="Y56" s="1"/>
  <c r="BJ58"/>
  <c r="EU58" s="1"/>
  <c r="AC58" s="1"/>
  <c r="BF61"/>
  <c r="DU61" s="1"/>
  <c r="Y61" s="1"/>
  <c r="AX75"/>
  <c r="BU75" s="1"/>
  <c r="Q75" s="1"/>
  <c r="BF75"/>
  <c r="DU75" s="1"/>
  <c r="Y75" s="1"/>
  <c r="BF37" i="70"/>
  <c r="DU37" s="1"/>
  <c r="Y37" s="1"/>
  <c r="BJ38"/>
  <c r="EU38" s="1"/>
  <c r="AC38" s="1"/>
  <c r="BF41"/>
  <c r="DU41" s="1"/>
  <c r="Y41" s="1"/>
  <c r="BJ42"/>
  <c r="EU42" s="1"/>
  <c r="AC42" s="1"/>
  <c r="BJ48"/>
  <c r="EU48" s="1"/>
  <c r="AC48" s="1"/>
  <c r="AX63"/>
  <c r="BU63" s="1"/>
  <c r="Q63" s="1"/>
  <c r="BF64"/>
  <c r="DU64" s="1"/>
  <c r="Y64" s="1"/>
  <c r="BF46" i="69"/>
  <c r="DU46" s="1"/>
  <c r="Y46" s="1"/>
  <c r="BJ54"/>
  <c r="EU54" s="1"/>
  <c r="AC54" s="1"/>
  <c r="AX59"/>
  <c r="BU59" s="1"/>
  <c r="Q59" s="1"/>
  <c r="AX76"/>
  <c r="BU76" s="1"/>
  <c r="Q76" s="1"/>
  <c r="AX77"/>
  <c r="BU77" s="1"/>
  <c r="Q77" s="1"/>
  <c r="AX83"/>
  <c r="BU83" s="1"/>
  <c r="Q83" s="1"/>
  <c r="AX54" i="68"/>
  <c r="BU54" s="1"/>
  <c r="Q54" s="1"/>
  <c r="AX59"/>
  <c r="BU59" s="1"/>
  <c r="Q59" s="1"/>
  <c r="AX62"/>
  <c r="BU62" s="1"/>
  <c r="Q62" s="1"/>
  <c r="BJ62"/>
  <c r="EU62" s="1"/>
  <c r="AC62" s="1"/>
  <c r="AX49" i="67"/>
  <c r="BU49" s="1"/>
  <c r="Q49" s="1"/>
  <c r="BJ49"/>
  <c r="EU49" s="1"/>
  <c r="AC49" s="1"/>
  <c r="BJ52"/>
  <c r="EU52" s="1"/>
  <c r="AC52" s="1"/>
  <c r="BF60"/>
  <c r="DU60" s="1"/>
  <c r="Y60" s="1"/>
  <c r="AX62"/>
  <c r="BU62" s="1"/>
  <c r="Q62" s="1"/>
  <c r="BJ74"/>
  <c r="EU74" s="1"/>
  <c r="AC74" s="1"/>
  <c r="BJ52" i="66"/>
  <c r="EU52" s="1"/>
  <c r="AC52" s="1"/>
  <c r="BJ65" i="65"/>
  <c r="EU65" s="1"/>
  <c r="AC65" s="1"/>
  <c r="BF70"/>
  <c r="DU70" s="1"/>
  <c r="Y70" s="1"/>
  <c r="AX38" i="64"/>
  <c r="BU38" s="1"/>
  <c r="Q38" s="1"/>
  <c r="AX46"/>
  <c r="BU46" s="1"/>
  <c r="Q46" s="1"/>
  <c r="BF46"/>
  <c r="DU46" s="1"/>
  <c r="Y46" s="1"/>
  <c r="AX36" i="63"/>
  <c r="BU36" s="1"/>
  <c r="Q36" s="1"/>
  <c r="BF36"/>
  <c r="DU36" s="1"/>
  <c r="Y36" s="1"/>
  <c r="AX41"/>
  <c r="BU41" s="1"/>
  <c r="Q41" s="1"/>
  <c r="BB42"/>
  <c r="CU42" s="1"/>
  <c r="U42" s="1"/>
  <c r="BJ46" i="72"/>
  <c r="EU46" s="1"/>
  <c r="AC46" s="1"/>
  <c r="BJ53"/>
  <c r="EU53" s="1"/>
  <c r="AC53" s="1"/>
  <c r="AX58"/>
  <c r="BU58" s="1"/>
  <c r="Q58" s="1"/>
  <c r="AX60"/>
  <c r="BU60" s="1"/>
  <c r="Q60" s="1"/>
  <c r="BJ53" i="71"/>
  <c r="EU53" s="1"/>
  <c r="AC53" s="1"/>
  <c r="AX52" i="70"/>
  <c r="BU52" s="1"/>
  <c r="Q52" s="1"/>
  <c r="BJ52"/>
  <c r="EU52" s="1"/>
  <c r="AC52" s="1"/>
  <c r="AX75"/>
  <c r="BU75" s="1"/>
  <c r="Q75" s="1"/>
  <c r="BF75"/>
  <c r="DU75" s="1"/>
  <c r="Y75" s="1"/>
  <c r="AX70" i="68"/>
  <c r="BU70" s="1"/>
  <c r="Q70" s="1"/>
  <c r="BJ73"/>
  <c r="EU73" s="1"/>
  <c r="AC73" s="1"/>
  <c r="BJ53" i="67"/>
  <c r="EU53" s="1"/>
  <c r="AC53" s="1"/>
  <c r="AX54"/>
  <c r="BU54" s="1"/>
  <c r="Q54" s="1"/>
  <c r="BJ57"/>
  <c r="EU57" s="1"/>
  <c r="AC57" s="1"/>
  <c r="BJ59"/>
  <c r="EU59" s="1"/>
  <c r="AC59" s="1"/>
  <c r="AX43" i="66"/>
  <c r="BU43" s="1"/>
  <c r="Q43" s="1"/>
  <c r="BJ63"/>
  <c r="EU63" s="1"/>
  <c r="AC63" s="1"/>
  <c r="AX67"/>
  <c r="BU67" s="1"/>
  <c r="Q67" s="1"/>
  <c r="BJ67"/>
  <c r="EU67" s="1"/>
  <c r="AC67" s="1"/>
  <c r="AX70"/>
  <c r="BU70" s="1"/>
  <c r="Q70" s="1"/>
  <c r="AX74"/>
  <c r="BU74" s="1"/>
  <c r="Q74" s="1"/>
  <c r="AX84"/>
  <c r="BU84" s="1"/>
  <c r="Q84" s="1"/>
  <c r="BF50" i="65"/>
  <c r="DU50" s="1"/>
  <c r="Y50" s="1"/>
  <c r="AX51"/>
  <c r="BU51" s="1"/>
  <c r="Q51" s="1"/>
  <c r="BJ55"/>
  <c r="EU55" s="1"/>
  <c r="AC55" s="1"/>
  <c r="AX61"/>
  <c r="BU61" s="1"/>
  <c r="Q61" s="1"/>
  <c r="AX42" i="64"/>
  <c r="BU42" s="1"/>
  <c r="Q42" s="1"/>
  <c r="BB47"/>
  <c r="CU47" s="1"/>
  <c r="U47" s="1"/>
  <c r="AX56"/>
  <c r="BU56" s="1"/>
  <c r="Q56" s="1"/>
  <c r="BJ56"/>
  <c r="EU56" s="1"/>
  <c r="AC56" s="1"/>
  <c r="BB43" i="63"/>
  <c r="CU43" s="1"/>
  <c r="U43" s="1"/>
  <c r="AX43"/>
  <c r="BU43" s="1"/>
  <c r="Q43" s="1"/>
  <c r="AX72" i="72"/>
  <c r="BU72" s="1"/>
  <c r="Q72" s="1"/>
  <c r="AX37" i="71"/>
  <c r="BU37" s="1"/>
  <c r="Q37" s="1"/>
  <c r="BJ37"/>
  <c r="EU37" s="1"/>
  <c r="AC37" s="1"/>
  <c r="AX54"/>
  <c r="BU54" s="1"/>
  <c r="Q54" s="1"/>
  <c r="BF60"/>
  <c r="DU60" s="1"/>
  <c r="Y60" s="1"/>
  <c r="BJ61"/>
  <c r="EU61" s="1"/>
  <c r="AC61" s="1"/>
  <c r="BJ76"/>
  <c r="EU76" s="1"/>
  <c r="AC76" s="1"/>
  <c r="BF38" i="70"/>
  <c r="DU38" s="1"/>
  <c r="Y38" s="1"/>
  <c r="BJ39"/>
  <c r="EU39" s="1"/>
  <c r="AC39" s="1"/>
  <c r="BF42"/>
  <c r="DU42" s="1"/>
  <c r="Y42" s="1"/>
  <c r="BJ43"/>
  <c r="EU43" s="1"/>
  <c r="AC43" s="1"/>
  <c r="AX60"/>
  <c r="BU60" s="1"/>
  <c r="Q60" s="1"/>
  <c r="BJ60"/>
  <c r="EU60" s="1"/>
  <c r="AC60" s="1"/>
  <c r="AX61"/>
  <c r="BU61" s="1"/>
  <c r="Q61" s="1"/>
  <c r="BJ71"/>
  <c r="EU71" s="1"/>
  <c r="AC71" s="1"/>
  <c r="AX80"/>
  <c r="BU80" s="1"/>
  <c r="Q80" s="1"/>
  <c r="AX41" i="69"/>
  <c r="BU41" s="1"/>
  <c r="Q41" s="1"/>
  <c r="BJ46"/>
  <c r="EU46" s="1"/>
  <c r="AC46" s="1"/>
  <c r="BJ47"/>
  <c r="EU47" s="1"/>
  <c r="AC47" s="1"/>
  <c r="BF54"/>
  <c r="DU54" s="1"/>
  <c r="Y54" s="1"/>
  <c r="AX57"/>
  <c r="BU57" s="1"/>
  <c r="Q57" s="1"/>
  <c r="AX74"/>
  <c r="BU74" s="1"/>
  <c r="Q74" s="1"/>
  <c r="AX78"/>
  <c r="BU78" s="1"/>
  <c r="Q78" s="1"/>
  <c r="AX40" i="68"/>
  <c r="BU40" s="1"/>
  <c r="Q40" s="1"/>
  <c r="BF40"/>
  <c r="DU40" s="1"/>
  <c r="Y40" s="1"/>
  <c r="AX44"/>
  <c r="BU44" s="1"/>
  <c r="Q44" s="1"/>
  <c r="BJ66"/>
  <c r="EU66" s="1"/>
  <c r="AC66" s="1"/>
  <c r="AX84"/>
  <c r="BU84" s="1"/>
  <c r="Q84" s="1"/>
  <c r="BF43" i="67"/>
  <c r="DU43" s="1"/>
  <c r="Y43" s="1"/>
  <c r="BF52"/>
  <c r="DU52" s="1"/>
  <c r="Y52" s="1"/>
  <c r="AX68"/>
  <c r="BU68" s="1"/>
  <c r="Q68" s="1"/>
  <c r="BF68"/>
  <c r="DU68" s="1"/>
  <c r="Y68" s="1"/>
  <c r="AX72"/>
  <c r="BU72" s="1"/>
  <c r="Q72" s="1"/>
  <c r="AX41" i="66"/>
  <c r="BU41" s="1"/>
  <c r="Q41" s="1"/>
  <c r="AX48"/>
  <c r="BU48" s="1"/>
  <c r="Q48" s="1"/>
  <c r="BJ48"/>
  <c r="EU48" s="1"/>
  <c r="AC48" s="1"/>
  <c r="BF54"/>
  <c r="DU54" s="1"/>
  <c r="Y54" s="1"/>
  <c r="AX59"/>
  <c r="BU59" s="1"/>
  <c r="Q59" s="1"/>
  <c r="BJ59"/>
  <c r="EU59" s="1"/>
  <c r="AC59" s="1"/>
  <c r="AX79"/>
  <c r="BU79" s="1"/>
  <c r="Q79" s="1"/>
  <c r="BB42" i="65"/>
  <c r="CU42" s="1"/>
  <c r="U42" s="1"/>
  <c r="BJ70"/>
  <c r="EU70" s="1"/>
  <c r="AC70" s="1"/>
  <c r="AX74"/>
  <c r="BU74" s="1"/>
  <c r="Q74" s="1"/>
  <c r="BJ77"/>
  <c r="EU77" s="1"/>
  <c r="AC77" s="1"/>
  <c r="AX82"/>
  <c r="BU82" s="1"/>
  <c r="Q82" s="1"/>
  <c r="BJ52" i="64"/>
  <c r="EU52" s="1"/>
  <c r="AC52" s="1"/>
  <c r="BB36" i="63"/>
  <c r="CU36" s="1"/>
  <c r="U36" s="1"/>
  <c r="BI36" i="62"/>
  <c r="EJ36" s="1"/>
  <c r="EK36" s="1"/>
  <c r="AX46"/>
  <c r="BU46" s="1"/>
  <c r="Q46" s="1"/>
  <c r="AX50"/>
  <c r="BU50" s="1"/>
  <c r="Q50" s="1"/>
  <c r="BJ50"/>
  <c r="EU50" s="1"/>
  <c r="AC50" s="1"/>
  <c r="BJ68"/>
  <c r="EU68" s="1"/>
  <c r="AC68" s="1"/>
  <c r="BF57" i="61"/>
  <c r="DU57" s="1"/>
  <c r="Y57" s="1"/>
  <c r="AX42" i="59"/>
  <c r="BU42" s="1"/>
  <c r="Q42" s="1"/>
  <c r="BJ42"/>
  <c r="EU42" s="1"/>
  <c r="AC42" s="1"/>
  <c r="AX44"/>
  <c r="BU44" s="1"/>
  <c r="Q44" s="1"/>
  <c r="BJ70"/>
  <c r="EU70" s="1"/>
  <c r="AC70" s="1"/>
  <c r="AX75"/>
  <c r="BU75" s="1"/>
  <c r="Q75" s="1"/>
  <c r="BJ75"/>
  <c r="EU75" s="1"/>
  <c r="AC75" s="1"/>
  <c r="AX78"/>
  <c r="BU78" s="1"/>
  <c r="Q78" s="1"/>
  <c r="BJ43" i="58"/>
  <c r="EU43" s="1"/>
  <c r="AC43" s="1"/>
  <c r="BF49"/>
  <c r="DU49" s="1"/>
  <c r="Y49" s="1"/>
  <c r="AX57"/>
  <c r="BU57" s="1"/>
  <c r="Q57" s="1"/>
  <c r="BF63"/>
  <c r="DU63" s="1"/>
  <c r="Y63" s="1"/>
  <c r="AX72"/>
  <c r="BU72" s="1"/>
  <c r="Q72" s="1"/>
  <c r="BJ72"/>
  <c r="EU72" s="1"/>
  <c r="AC72" s="1"/>
  <c r="BF36" i="57"/>
  <c r="DU36" s="1"/>
  <c r="Y36" s="1"/>
  <c r="AX42"/>
  <c r="BU42" s="1"/>
  <c r="Q42" s="1"/>
  <c r="BJ42"/>
  <c r="EU42" s="1"/>
  <c r="AC42" s="1"/>
  <c r="BF47"/>
  <c r="DU47" s="1"/>
  <c r="Y47" s="1"/>
  <c r="BJ52"/>
  <c r="EU52" s="1"/>
  <c r="AC52" s="1"/>
  <c r="AX57"/>
  <c r="BU57" s="1"/>
  <c r="Q57" s="1"/>
  <c r="BJ57"/>
  <c r="EU57" s="1"/>
  <c r="AC57" s="1"/>
  <c r="BF36" i="56"/>
  <c r="DU36" s="1"/>
  <c r="Y36" s="1"/>
  <c r="BJ42"/>
  <c r="EU42" s="1"/>
  <c r="AC42" s="1"/>
  <c r="BF62"/>
  <c r="DU62" s="1"/>
  <c r="Y62" s="1"/>
  <c r="BF65"/>
  <c r="DU65" s="1"/>
  <c r="Y65" s="1"/>
  <c r="AX47" i="55"/>
  <c r="BU47" s="1"/>
  <c r="Q47" s="1"/>
  <c r="AX54"/>
  <c r="BU54" s="1"/>
  <c r="Q54" s="1"/>
  <c r="BJ73"/>
  <c r="EU73" s="1"/>
  <c r="AC73" s="1"/>
  <c r="AX61" i="54"/>
  <c r="BU61" s="1"/>
  <c r="Q61" s="1"/>
  <c r="BF71"/>
  <c r="DU71" s="1"/>
  <c r="Y71" s="1"/>
  <c r="AX76"/>
  <c r="BU76" s="1"/>
  <c r="Q76" s="1"/>
  <c r="BJ76"/>
  <c r="EU76" s="1"/>
  <c r="AC76" s="1"/>
  <c r="BI36" i="53"/>
  <c r="EJ36" s="1"/>
  <c r="EK36" s="1"/>
  <c r="BF61"/>
  <c r="DU61" s="1"/>
  <c r="Y61" s="1"/>
  <c r="AX80"/>
  <c r="BU80" s="1"/>
  <c r="Q80" s="1"/>
  <c r="AX48" i="52"/>
  <c r="BU48" s="1"/>
  <c r="Q48" s="1"/>
  <c r="BJ48"/>
  <c r="EU48" s="1"/>
  <c r="AC48" s="1"/>
  <c r="AX36" i="51"/>
  <c r="BU36" s="1"/>
  <c r="Q36" s="1"/>
  <c r="BF36"/>
  <c r="DU36" s="1"/>
  <c r="Y36" s="1"/>
  <c r="BJ38"/>
  <c r="EU38" s="1"/>
  <c r="AC38" s="1"/>
  <c r="AX40"/>
  <c r="BU40" s="1"/>
  <c r="Q40" s="1"/>
  <c r="AX54"/>
  <c r="BU54" s="1"/>
  <c r="Q54" s="1"/>
  <c r="BJ54"/>
  <c r="EU54" s="1"/>
  <c r="AC54" s="1"/>
  <c r="BJ58"/>
  <c r="EU58" s="1"/>
  <c r="AC58" s="1"/>
  <c r="BJ59"/>
  <c r="EU59" s="1"/>
  <c r="AC59" s="1"/>
  <c r="BJ61"/>
  <c r="EU61" s="1"/>
  <c r="AC61" s="1"/>
  <c r="AX65" i="63"/>
  <c r="BU65" s="1"/>
  <c r="Q65" s="1"/>
  <c r="BJ73"/>
  <c r="EU73" s="1"/>
  <c r="AC73" s="1"/>
  <c r="AX75"/>
  <c r="BU75" s="1"/>
  <c r="Q75" s="1"/>
  <c r="BJ76"/>
  <c r="EU76" s="1"/>
  <c r="AC76" s="1"/>
  <c r="AX83" i="62"/>
  <c r="BU83" s="1"/>
  <c r="Q83" s="1"/>
  <c r="BJ83"/>
  <c r="EU83" s="1"/>
  <c r="AC83" s="1"/>
  <c r="BB36" i="61"/>
  <c r="CU36" s="1"/>
  <c r="U36" s="1"/>
  <c r="BJ36"/>
  <c r="EU36" s="1"/>
  <c r="AC36" s="1"/>
  <c r="AX37"/>
  <c r="BU37" s="1"/>
  <c r="Q37" s="1"/>
  <c r="AX57"/>
  <c r="BU57" s="1"/>
  <c r="Q57" s="1"/>
  <c r="AX59"/>
  <c r="BU59" s="1"/>
  <c r="Q59" s="1"/>
  <c r="BJ68"/>
  <c r="EU68" s="1"/>
  <c r="AC68" s="1"/>
  <c r="BF69"/>
  <c r="DU69" s="1"/>
  <c r="Y69" s="1"/>
  <c r="AX58" i="60"/>
  <c r="BU58" s="1"/>
  <c r="Q58" s="1"/>
  <c r="BJ58"/>
  <c r="EU58" s="1"/>
  <c r="AC58" s="1"/>
  <c r="AX60"/>
  <c r="BU60" s="1"/>
  <c r="Q60" s="1"/>
  <c r="BF56" i="59"/>
  <c r="DU56" s="1"/>
  <c r="Y56" s="1"/>
  <c r="BJ57"/>
  <c r="EU57" s="1"/>
  <c r="AC57" s="1"/>
  <c r="BJ61"/>
  <c r="EU61" s="1"/>
  <c r="AC61" s="1"/>
  <c r="AX37" i="58"/>
  <c r="BU37" s="1"/>
  <c r="Q37" s="1"/>
  <c r="AX45"/>
  <c r="BU45" s="1"/>
  <c r="Q45" s="1"/>
  <c r="BF53"/>
  <c r="DU53" s="1"/>
  <c r="Y53" s="1"/>
  <c r="BJ57"/>
  <c r="EU57" s="1"/>
  <c r="AC57" s="1"/>
  <c r="BJ49" i="57"/>
  <c r="EU49" s="1"/>
  <c r="AC49" s="1"/>
  <c r="AX70" i="56"/>
  <c r="BU70" s="1"/>
  <c r="Q70" s="1"/>
  <c r="BJ70"/>
  <c r="EU70" s="1"/>
  <c r="AC70" s="1"/>
  <c r="BF39" i="55"/>
  <c r="DU39" s="1"/>
  <c r="Y39" s="1"/>
  <c r="AX53"/>
  <c r="BU53" s="1"/>
  <c r="Q53" s="1"/>
  <c r="BJ53"/>
  <c r="EU53" s="1"/>
  <c r="AC53" s="1"/>
  <c r="BJ63"/>
  <c r="EU63" s="1"/>
  <c r="AC63" s="1"/>
  <c r="AX65"/>
  <c r="BU65" s="1"/>
  <c r="Q65" s="1"/>
  <c r="AX78"/>
  <c r="BU78" s="1"/>
  <c r="Q78" s="1"/>
  <c r="AX47" i="54"/>
  <c r="BU47" s="1"/>
  <c r="Q47" s="1"/>
  <c r="BJ47"/>
  <c r="EU47" s="1"/>
  <c r="AC47" s="1"/>
  <c r="BF67"/>
  <c r="DU67" s="1"/>
  <c r="Y67" s="1"/>
  <c r="BJ38" i="53"/>
  <c r="EU38" s="1"/>
  <c r="AC38" s="1"/>
  <c r="BF60" i="52"/>
  <c r="DU60" s="1"/>
  <c r="Y60" s="1"/>
  <c r="BJ74" i="51"/>
  <c r="EU74" s="1"/>
  <c r="AC74" s="1"/>
  <c r="BB43" i="60"/>
  <c r="CU43" s="1"/>
  <c r="U43" s="1"/>
  <c r="AX50"/>
  <c r="BU50" s="1"/>
  <c r="Q50" s="1"/>
  <c r="BJ50"/>
  <c r="EU50" s="1"/>
  <c r="AC50" s="1"/>
  <c r="BJ50" i="59"/>
  <c r="EU50" s="1"/>
  <c r="AC50" s="1"/>
  <c r="BJ53"/>
  <c r="EU53" s="1"/>
  <c r="AC53" s="1"/>
  <c r="BJ56" i="58"/>
  <c r="EU56" s="1"/>
  <c r="AC56" s="1"/>
  <c r="BJ68" i="57"/>
  <c r="EU68" s="1"/>
  <c r="AC68" s="1"/>
  <c r="BJ72"/>
  <c r="EU72" s="1"/>
  <c r="AC72" s="1"/>
  <c r="BJ63" i="54"/>
  <c r="EU63" s="1"/>
  <c r="AC63" s="1"/>
  <c r="BJ70" i="53"/>
  <c r="EU70" s="1"/>
  <c r="AC70" s="1"/>
  <c r="BF50" i="52"/>
  <c r="DU50" s="1"/>
  <c r="Y50" s="1"/>
  <c r="BB36" i="51"/>
  <c r="CU36" s="1"/>
  <c r="U36" s="1"/>
  <c r="AX60"/>
  <c r="BU60" s="1"/>
  <c r="Q60" s="1"/>
  <c r="BF55" i="63"/>
  <c r="DU55" s="1"/>
  <c r="Y55" s="1"/>
  <c r="AX71"/>
  <c r="BU71" s="1"/>
  <c r="Q71" s="1"/>
  <c r="AX77"/>
  <c r="BU77" s="1"/>
  <c r="Q77" s="1"/>
  <c r="AX54" i="62"/>
  <c r="BU54" s="1"/>
  <c r="Q54" s="1"/>
  <c r="AX66"/>
  <c r="BU66" s="1"/>
  <c r="Q66" s="1"/>
  <c r="AX36" i="61"/>
  <c r="BU36" s="1"/>
  <c r="Q36" s="1"/>
  <c r="AX49"/>
  <c r="BU49" s="1"/>
  <c r="Q49" s="1"/>
  <c r="BJ49"/>
  <c r="EU49" s="1"/>
  <c r="AC49" s="1"/>
  <c r="AX51"/>
  <c r="BU51" s="1"/>
  <c r="Q51" s="1"/>
  <c r="AX63"/>
  <c r="BU63" s="1"/>
  <c r="Q63" s="1"/>
  <c r="BJ63"/>
  <c r="EU63" s="1"/>
  <c r="AC63" s="1"/>
  <c r="AX65"/>
  <c r="BU65" s="1"/>
  <c r="Q65" s="1"/>
  <c r="BJ46" i="60"/>
  <c r="EU46" s="1"/>
  <c r="AC46" s="1"/>
  <c r="AX66"/>
  <c r="BU66" s="1"/>
  <c r="Q66" s="1"/>
  <c r="BM36" i="59"/>
  <c r="FJ36" s="1"/>
  <c r="BJ58"/>
  <c r="EU58" s="1"/>
  <c r="AC58" s="1"/>
  <c r="AX64"/>
  <c r="BU64" s="1"/>
  <c r="Q64" s="1"/>
  <c r="BJ64"/>
  <c r="EU64" s="1"/>
  <c r="AC64" s="1"/>
  <c r="AX84"/>
  <c r="BU84" s="1"/>
  <c r="Q84" s="1"/>
  <c r="AX43" i="58"/>
  <c r="BU43" s="1"/>
  <c r="Q43" s="1"/>
  <c r="AX55"/>
  <c r="BU55" s="1"/>
  <c r="Q55" s="1"/>
  <c r="BJ64"/>
  <c r="EU64" s="1"/>
  <c r="AC64" s="1"/>
  <c r="AX73"/>
  <c r="BU73" s="1"/>
  <c r="Q73" s="1"/>
  <c r="BJ73"/>
  <c r="EU73" s="1"/>
  <c r="AC73" s="1"/>
  <c r="AX82" i="57"/>
  <c r="BU82" s="1"/>
  <c r="Q82" s="1"/>
  <c r="BJ82"/>
  <c r="EU82" s="1"/>
  <c r="AC82" s="1"/>
  <c r="AX38" i="56"/>
  <c r="BU38" s="1"/>
  <c r="Q38" s="1"/>
  <c r="BJ48"/>
  <c r="EU48" s="1"/>
  <c r="AC48" s="1"/>
  <c r="AX51"/>
  <c r="BU51" s="1"/>
  <c r="Q51" s="1"/>
  <c r="BF51"/>
  <c r="DU51" s="1"/>
  <c r="Y51" s="1"/>
  <c r="AX55"/>
  <c r="BU55" s="1"/>
  <c r="Q55" s="1"/>
  <c r="AX56"/>
  <c r="BU56" s="1"/>
  <c r="Q56" s="1"/>
  <c r="BJ66"/>
  <c r="EU66" s="1"/>
  <c r="AC66" s="1"/>
  <c r="AX74"/>
  <c r="BU74" s="1"/>
  <c r="Q74" s="1"/>
  <c r="BJ74"/>
  <c r="EU74" s="1"/>
  <c r="AC74" s="1"/>
  <c r="BJ39" i="55"/>
  <c r="EU39" s="1"/>
  <c r="AC39" s="1"/>
  <c r="AX41"/>
  <c r="BU41" s="1"/>
  <c r="Q41" s="1"/>
  <c r="AX44"/>
  <c r="BU44" s="1"/>
  <c r="Q44" s="1"/>
  <c r="BJ44"/>
  <c r="EU44" s="1"/>
  <c r="AC44" s="1"/>
  <c r="AX50"/>
  <c r="BU50" s="1"/>
  <c r="Q50" s="1"/>
  <c r="AX52"/>
  <c r="BU52" s="1"/>
  <c r="Q52" s="1"/>
  <c r="AX56"/>
  <c r="BU56" s="1"/>
  <c r="Q56" s="1"/>
  <c r="BJ56"/>
  <c r="EU56" s="1"/>
  <c r="AC56" s="1"/>
  <c r="BJ59"/>
  <c r="EU59" s="1"/>
  <c r="AC59" s="1"/>
  <c r="BJ67"/>
  <c r="EU67" s="1"/>
  <c r="AC67" s="1"/>
  <c r="AX37" i="52"/>
  <c r="BU37" s="1"/>
  <c r="Q37" s="1"/>
  <c r="BJ37"/>
  <c r="EU37" s="1"/>
  <c r="AC37" s="1"/>
  <c r="AX55"/>
  <c r="BU55" s="1"/>
  <c r="Q55" s="1"/>
  <c r="BJ64" i="51"/>
  <c r="EU64" s="1"/>
  <c r="AC64" s="1"/>
  <c r="BJ69"/>
  <c r="EU69" s="1"/>
  <c r="AC69" s="1"/>
  <c r="AX43" i="50"/>
  <c r="BU43" s="1"/>
  <c r="Q43" s="1"/>
  <c r="BJ43"/>
  <c r="EU43" s="1"/>
  <c r="AC43" s="1"/>
  <c r="AX56"/>
  <c r="BU56" s="1"/>
  <c r="Q56" s="1"/>
  <c r="AX69"/>
  <c r="BU69" s="1"/>
  <c r="Q69" s="1"/>
  <c r="BJ72"/>
  <c r="EU72" s="1"/>
  <c r="AC72" s="1"/>
  <c r="AX84"/>
  <c r="BU84" s="1"/>
  <c r="Q84" s="1"/>
  <c r="AX43" i="49"/>
  <c r="BU43" s="1"/>
  <c r="Q43" s="1"/>
  <c r="AX46"/>
  <c r="BU46" s="1"/>
  <c r="Q46" s="1"/>
  <c r="BJ46"/>
  <c r="EU46" s="1"/>
  <c r="AC46" s="1"/>
  <c r="AX49"/>
  <c r="BU49" s="1"/>
  <c r="Q49" s="1"/>
  <c r="AX54"/>
  <c r="BU54" s="1"/>
  <c r="Q54" s="1"/>
  <c r="BJ54"/>
  <c r="EU54" s="1"/>
  <c r="AC54" s="1"/>
  <c r="AX63"/>
  <c r="BU63" s="1"/>
  <c r="Q63" s="1"/>
  <c r="BJ63"/>
  <c r="EU63" s="1"/>
  <c r="AC63" s="1"/>
  <c r="BJ76"/>
  <c r="EU76" s="1"/>
  <c r="AC76" s="1"/>
  <c r="AX80"/>
  <c r="BU80" s="1"/>
  <c r="Q80" s="1"/>
  <c r="AX38" i="48"/>
  <c r="BU38" s="1"/>
  <c r="Q38" s="1"/>
  <c r="AX42"/>
  <c r="BU42" s="1"/>
  <c r="Q42" s="1"/>
  <c r="AX50"/>
  <c r="BU50" s="1"/>
  <c r="Q50" s="1"/>
  <c r="BF69"/>
  <c r="DU69" s="1"/>
  <c r="Y69" s="1"/>
  <c r="AX74"/>
  <c r="BU74" s="1"/>
  <c r="Q74" s="1"/>
  <c r="BJ74"/>
  <c r="EU74" s="1"/>
  <c r="AC74" s="1"/>
  <c r="AX75"/>
  <c r="BU75" s="1"/>
  <c r="Q75" s="1"/>
  <c r="AX54" i="47"/>
  <c r="BU54" s="1"/>
  <c r="Q54" s="1"/>
  <c r="BJ54"/>
  <c r="EU54" s="1"/>
  <c r="AC54" s="1"/>
  <c r="BF57"/>
  <c r="DU57" s="1"/>
  <c r="Y57" s="1"/>
  <c r="AX64"/>
  <c r="BU64" s="1"/>
  <c r="Q64" s="1"/>
  <c r="BJ64"/>
  <c r="EU64" s="1"/>
  <c r="AC64" s="1"/>
  <c r="AX77"/>
  <c r="BU77" s="1"/>
  <c r="Q77" s="1"/>
  <c r="AX80"/>
  <c r="BU80" s="1"/>
  <c r="Q80" s="1"/>
  <c r="AX83"/>
  <c r="BU83" s="1"/>
  <c r="Q83" s="1"/>
  <c r="BJ83"/>
  <c r="EU83" s="1"/>
  <c r="AC83" s="1"/>
  <c r="BJ62" i="46"/>
  <c r="EU62" s="1"/>
  <c r="AC62" s="1"/>
  <c r="AX64"/>
  <c r="BU64" s="1"/>
  <c r="Q64" s="1"/>
  <c r="BF72"/>
  <c r="DU72" s="1"/>
  <c r="Y72" s="1"/>
  <c r="AX79"/>
  <c r="BU79" s="1"/>
  <c r="Q79" s="1"/>
  <c r="AX41" i="45"/>
  <c r="BU41" s="1"/>
  <c r="Q41" s="1"/>
  <c r="BJ41"/>
  <c r="EU41" s="1"/>
  <c r="AC41" s="1"/>
  <c r="BJ46"/>
  <c r="EU46" s="1"/>
  <c r="AC46" s="1"/>
  <c r="AX57"/>
  <c r="BU57" s="1"/>
  <c r="Q57" s="1"/>
  <c r="AX52" i="44"/>
  <c r="BU52" s="1"/>
  <c r="Q52" s="1"/>
  <c r="BJ56"/>
  <c r="EU56" s="1"/>
  <c r="AC56" s="1"/>
  <c r="AX58"/>
  <c r="BU58" s="1"/>
  <c r="Q58" s="1"/>
  <c r="BJ61"/>
  <c r="EU61" s="1"/>
  <c r="AC61" s="1"/>
  <c r="AX72"/>
  <c r="BU72" s="1"/>
  <c r="Q72" s="1"/>
  <c r="BJ72"/>
  <c r="EU72" s="1"/>
  <c r="AC72" s="1"/>
  <c r="AX76"/>
  <c r="BU76" s="1"/>
  <c r="Q76" s="1"/>
  <c r="BJ76"/>
  <c r="EU76" s="1"/>
  <c r="AC76" s="1"/>
  <c r="BJ79" i="50"/>
  <c r="EU79" s="1"/>
  <c r="AC79" s="1"/>
  <c r="BJ53" i="47"/>
  <c r="EU53" s="1"/>
  <c r="AC53" s="1"/>
  <c r="BJ74" i="45"/>
  <c r="EU74" s="1"/>
  <c r="AC74" s="1"/>
  <c r="BJ44" i="44"/>
  <c r="EU44" s="1"/>
  <c r="AC44" s="1"/>
  <c r="BJ77"/>
  <c r="EU77" s="1"/>
  <c r="AC77" s="1"/>
  <c r="AX39" i="50"/>
  <c r="BU39" s="1"/>
  <c r="Q39" s="1"/>
  <c r="BJ39"/>
  <c r="EU39" s="1"/>
  <c r="AC39" s="1"/>
  <c r="BJ55"/>
  <c r="EU55" s="1"/>
  <c r="AC55" s="1"/>
  <c r="AX66"/>
  <c r="BU66" s="1"/>
  <c r="Q66" s="1"/>
  <c r="AX39" i="49"/>
  <c r="BU39" s="1"/>
  <c r="Q39" s="1"/>
  <c r="AX42"/>
  <c r="BU42" s="1"/>
  <c r="Q42" s="1"/>
  <c r="BF61"/>
  <c r="DU61" s="1"/>
  <c r="Y61" s="1"/>
  <c r="AX62"/>
  <c r="BU62" s="1"/>
  <c r="Q62" s="1"/>
  <c r="BF65"/>
  <c r="DU65" s="1"/>
  <c r="Y65" s="1"/>
  <c r="AX66"/>
  <c r="BU66" s="1"/>
  <c r="Q66" s="1"/>
  <c r="BF76"/>
  <c r="DU76" s="1"/>
  <c r="Y76" s="1"/>
  <c r="AX81"/>
  <c r="BU81" s="1"/>
  <c r="Q81" s="1"/>
  <c r="AX84"/>
  <c r="BU84" s="1"/>
  <c r="Q84" s="1"/>
  <c r="AX41" i="48"/>
  <c r="BU41" s="1"/>
  <c r="Q41" s="1"/>
  <c r="BJ44"/>
  <c r="EU44" s="1"/>
  <c r="AC44" s="1"/>
  <c r="AX52"/>
  <c r="BU52" s="1"/>
  <c r="Q52" s="1"/>
  <c r="AX64"/>
  <c r="BU64" s="1"/>
  <c r="Q64" s="1"/>
  <c r="BJ69"/>
  <c r="EU69" s="1"/>
  <c r="AC69" s="1"/>
  <c r="BJ70"/>
  <c r="EU70" s="1"/>
  <c r="AC70" s="1"/>
  <c r="AX71"/>
  <c r="BU71" s="1"/>
  <c r="Q71" s="1"/>
  <c r="AX45" i="47"/>
  <c r="BU45" s="1"/>
  <c r="Q45" s="1"/>
  <c r="BF49"/>
  <c r="DU49" s="1"/>
  <c r="Y49" s="1"/>
  <c r="BJ60"/>
  <c r="EU60" s="1"/>
  <c r="AC60" s="1"/>
  <c r="BJ38" i="46"/>
  <c r="EU38" s="1"/>
  <c r="AC38" s="1"/>
  <c r="AX40"/>
  <c r="BU40" s="1"/>
  <c r="Q40" s="1"/>
  <c r="AX49"/>
  <c r="BU49" s="1"/>
  <c r="Q49" s="1"/>
  <c r="AX53"/>
  <c r="BU53" s="1"/>
  <c r="Q53" s="1"/>
  <c r="BF68"/>
  <c r="DU68" s="1"/>
  <c r="Y68" s="1"/>
  <c r="AX48" i="45"/>
  <c r="BU48" s="1"/>
  <c r="Q48" s="1"/>
  <c r="AX61"/>
  <c r="BU61" s="1"/>
  <c r="Q61" s="1"/>
  <c r="AX76"/>
  <c r="BU76" s="1"/>
  <c r="Q76" s="1"/>
  <c r="AX77"/>
  <c r="BU77" s="1"/>
  <c r="Q77" s="1"/>
  <c r="AX80"/>
  <c r="BU80" s="1"/>
  <c r="Q80" s="1"/>
  <c r="AX83"/>
  <c r="BU83" s="1"/>
  <c r="Q83" s="1"/>
  <c r="BJ83"/>
  <c r="EU83" s="1"/>
  <c r="AC83" s="1"/>
  <c r="AX41" i="44"/>
  <c r="BU41" s="1"/>
  <c r="Q41" s="1"/>
  <c r="BJ41"/>
  <c r="EU41" s="1"/>
  <c r="AC41" s="1"/>
  <c r="AX60"/>
  <c r="BU60" s="1"/>
  <c r="Q60" s="1"/>
  <c r="BF60"/>
  <c r="DU60" s="1"/>
  <c r="Y60" s="1"/>
  <c r="BF49" i="49"/>
  <c r="DU49" s="1"/>
  <c r="Y49" s="1"/>
  <c r="BJ58"/>
  <c r="EU58" s="1"/>
  <c r="AC58" s="1"/>
  <c r="BJ68"/>
  <c r="EU68" s="1"/>
  <c r="AC68" s="1"/>
  <c r="BJ37" i="48"/>
  <c r="EU37" s="1"/>
  <c r="AC37" s="1"/>
  <c r="BJ56"/>
  <c r="EU56" s="1"/>
  <c r="AC56" s="1"/>
  <c r="AX70" i="46"/>
  <c r="BU70" s="1"/>
  <c r="Q70" s="1"/>
  <c r="FL85" i="71"/>
  <c r="FL82"/>
  <c r="FL79"/>
  <c r="FN79" s="1"/>
  <c r="FL77"/>
  <c r="FL74"/>
  <c r="FL71"/>
  <c r="FN71" s="1"/>
  <c r="FL69"/>
  <c r="FL66"/>
  <c r="FL63"/>
  <c r="FN63" s="1"/>
  <c r="FL61"/>
  <c r="FL58"/>
  <c r="FL55"/>
  <c r="FN55" s="1"/>
  <c r="FL53"/>
  <c r="FL50"/>
  <c r="FL47"/>
  <c r="FN47" s="1"/>
  <c r="FL45"/>
  <c r="FL42"/>
  <c r="FL39"/>
  <c r="FN39" s="1"/>
  <c r="FL37"/>
  <c r="FL84"/>
  <c r="FN84" s="1"/>
  <c r="FL76"/>
  <c r="FN76" s="1"/>
  <c r="FL68"/>
  <c r="FN68" s="1"/>
  <c r="FL60"/>
  <c r="FN60" s="1"/>
  <c r="FL52"/>
  <c r="FN52" s="1"/>
  <c r="FL44"/>
  <c r="FN44" s="1"/>
  <c r="FL36"/>
  <c r="FN36" s="1"/>
  <c r="FL83"/>
  <c r="FN83" s="1"/>
  <c r="FL81"/>
  <c r="FN81" s="1"/>
  <c r="FL78"/>
  <c r="FN78" s="1"/>
  <c r="FL75"/>
  <c r="FN75" s="1"/>
  <c r="FL73"/>
  <c r="FN73" s="1"/>
  <c r="FL70"/>
  <c r="FN70" s="1"/>
  <c r="FL67"/>
  <c r="FN67" s="1"/>
  <c r="FL65"/>
  <c r="FN65" s="1"/>
  <c r="FL62"/>
  <c r="FN62" s="1"/>
  <c r="FL59"/>
  <c r="FN59" s="1"/>
  <c r="FL57"/>
  <c r="FN57" s="1"/>
  <c r="FL54"/>
  <c r="FN54" s="1"/>
  <c r="FL51"/>
  <c r="FN51" s="1"/>
  <c r="FL49"/>
  <c r="FN49" s="1"/>
  <c r="FL46"/>
  <c r="FN46" s="1"/>
  <c r="FL43"/>
  <c r="FN43" s="1"/>
  <c r="FL41"/>
  <c r="FN41" s="1"/>
  <c r="FL38"/>
  <c r="FN38" s="1"/>
  <c r="FN85"/>
  <c r="FN82"/>
  <c r="FL80"/>
  <c r="FN80" s="1"/>
  <c r="FN77"/>
  <c r="FN74"/>
  <c r="FL72"/>
  <c r="FN72" s="1"/>
  <c r="FN69"/>
  <c r="FN66"/>
  <c r="FL64"/>
  <c r="FN64" s="1"/>
  <c r="FN61"/>
  <c r="FN58"/>
  <c r="FL56"/>
  <c r="FN56" s="1"/>
  <c r="FN53"/>
  <c r="FN50"/>
  <c r="FL48"/>
  <c r="FN48" s="1"/>
  <c r="FN45"/>
  <c r="FN42"/>
  <c r="FL40"/>
  <c r="FN40" s="1"/>
  <c r="FN37"/>
  <c r="FL81" i="66"/>
  <c r="FN81" s="1"/>
  <c r="FL73"/>
  <c r="FN73" s="1"/>
  <c r="FL65"/>
  <c r="FN65" s="1"/>
  <c r="FL57"/>
  <c r="FN57" s="1"/>
  <c r="FL49"/>
  <c r="FN49" s="1"/>
  <c r="FL41"/>
  <c r="FN41" s="1"/>
  <c r="FL83"/>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8"/>
  <c r="FN38" s="1"/>
  <c r="FL85"/>
  <c r="FN85" s="1"/>
  <c r="FL77"/>
  <c r="FN77" s="1"/>
  <c r="FL69"/>
  <c r="FN69" s="1"/>
  <c r="FL61"/>
  <c r="FN61" s="1"/>
  <c r="FL53"/>
  <c r="FN53" s="1"/>
  <c r="FL45"/>
  <c r="FN45" s="1"/>
  <c r="FL37"/>
  <c r="FN37" s="1"/>
  <c r="FL84"/>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39"/>
  <c r="FN39" s="1"/>
  <c r="FL36"/>
  <c r="FN36" s="1"/>
  <c r="FL83" i="59"/>
  <c r="FN83" s="1"/>
  <c r="FL80"/>
  <c r="FN80" s="1"/>
  <c r="FL78"/>
  <c r="FN78" s="1"/>
  <c r="FL75"/>
  <c r="FL72"/>
  <c r="FN72" s="1"/>
  <c r="FL70"/>
  <c r="FL67"/>
  <c r="FN67" s="1"/>
  <c r="FL64"/>
  <c r="FN64" s="1"/>
  <c r="FL62"/>
  <c r="FN62" s="1"/>
  <c r="FL59"/>
  <c r="FN59" s="1"/>
  <c r="FL56"/>
  <c r="FN56" s="1"/>
  <c r="FL54"/>
  <c r="FN54" s="1"/>
  <c r="FL51"/>
  <c r="FN51" s="1"/>
  <c r="FL48"/>
  <c r="FN48" s="1"/>
  <c r="FL45"/>
  <c r="FN45" s="1"/>
  <c r="FL42"/>
  <c r="FN42" s="1"/>
  <c r="FL39"/>
  <c r="FN39" s="1"/>
  <c r="FL36"/>
  <c r="FN36" s="1"/>
  <c r="FL85"/>
  <c r="FN85" s="1"/>
  <c r="FL77"/>
  <c r="FN77" s="1"/>
  <c r="FL69"/>
  <c r="FN69" s="1"/>
  <c r="FL61"/>
  <c r="FN61" s="1"/>
  <c r="FL53"/>
  <c r="FN53" s="1"/>
  <c r="FL44"/>
  <c r="FN44" s="1"/>
  <c r="FL41"/>
  <c r="FN41" s="1"/>
  <c r="FL84"/>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0"/>
  <c r="FN40" s="1"/>
  <c r="FL38"/>
  <c r="FN38" s="1"/>
  <c r="FL81"/>
  <c r="FN81" s="1"/>
  <c r="FN75"/>
  <c r="FL73"/>
  <c r="FN73" s="1"/>
  <c r="FN70"/>
  <c r="FL65"/>
  <c r="FN65" s="1"/>
  <c r="FL57"/>
  <c r="FN57" s="1"/>
  <c r="FL49"/>
  <c r="FN49" s="1"/>
  <c r="FL46"/>
  <c r="FN46" s="1"/>
  <c r="FL43"/>
  <c r="FN43" s="1"/>
  <c r="FL37"/>
  <c r="FN37" s="1"/>
  <c r="FL78" i="52"/>
  <c r="FN78" s="1"/>
  <c r="FL70"/>
  <c r="FN70" s="1"/>
  <c r="FL62"/>
  <c r="FN62" s="1"/>
  <c r="FL54"/>
  <c r="FN54" s="1"/>
  <c r="FL46"/>
  <c r="FN46" s="1"/>
  <c r="FL38"/>
  <c r="FN38" s="1"/>
  <c r="FL85"/>
  <c r="FN85" s="1"/>
  <c r="FL83"/>
  <c r="FN83" s="1"/>
  <c r="FL80"/>
  <c r="FN80" s="1"/>
  <c r="FL77"/>
  <c r="FN77" s="1"/>
  <c r="FL75"/>
  <c r="FN75" s="1"/>
  <c r="FL72"/>
  <c r="FN72" s="1"/>
  <c r="FL69"/>
  <c r="FN69" s="1"/>
  <c r="FL67"/>
  <c r="FN67" s="1"/>
  <c r="FL64"/>
  <c r="FN64" s="1"/>
  <c r="FL61"/>
  <c r="FN61" s="1"/>
  <c r="FL59"/>
  <c r="FN59" s="1"/>
  <c r="FL56"/>
  <c r="FN56" s="1"/>
  <c r="FL53"/>
  <c r="FN53" s="1"/>
  <c r="FL51"/>
  <c r="FN51" s="1"/>
  <c r="FL48"/>
  <c r="FN48" s="1"/>
  <c r="FL45"/>
  <c r="FN45" s="1"/>
  <c r="FL43"/>
  <c r="FN43" s="1"/>
  <c r="FL40"/>
  <c r="FN40" s="1"/>
  <c r="FL37"/>
  <c r="FN37" s="1"/>
  <c r="FL82"/>
  <c r="FN82" s="1"/>
  <c r="FL74"/>
  <c r="FN74" s="1"/>
  <c r="FL66"/>
  <c r="FN66" s="1"/>
  <c r="FL58"/>
  <c r="FN58" s="1"/>
  <c r="FL50"/>
  <c r="FN50" s="1"/>
  <c r="FL42"/>
  <c r="FN42" s="1"/>
  <c r="FL84"/>
  <c r="FN84" s="1"/>
  <c r="FL81"/>
  <c r="FN81" s="1"/>
  <c r="FL79"/>
  <c r="FN79" s="1"/>
  <c r="FL76"/>
  <c r="FN76" s="1"/>
  <c r="FL73"/>
  <c r="FN73" s="1"/>
  <c r="FL71"/>
  <c r="FN71" s="1"/>
  <c r="FL68"/>
  <c r="FN68" s="1"/>
  <c r="FL65"/>
  <c r="FN65" s="1"/>
  <c r="FL63"/>
  <c r="FN63" s="1"/>
  <c r="FL60"/>
  <c r="FN60" s="1"/>
  <c r="FL57"/>
  <c r="FN57" s="1"/>
  <c r="FL55"/>
  <c r="FN55" s="1"/>
  <c r="FL52"/>
  <c r="FN52" s="1"/>
  <c r="FL49"/>
  <c r="FN49" s="1"/>
  <c r="FL47"/>
  <c r="FN47" s="1"/>
  <c r="FL44"/>
  <c r="FN44" s="1"/>
  <c r="FL41"/>
  <c r="FN41" s="1"/>
  <c r="FL39"/>
  <c r="FN39" s="1"/>
  <c r="FL36"/>
  <c r="FN36" s="1"/>
  <c r="FL83" i="51"/>
  <c r="FN83" s="1"/>
  <c r="FL80"/>
  <c r="FN80" s="1"/>
  <c r="FL77"/>
  <c r="FN77" s="1"/>
  <c r="FL69"/>
  <c r="FN69" s="1"/>
  <c r="FL61"/>
  <c r="FN61" s="1"/>
  <c r="FL53"/>
  <c r="FN53" s="1"/>
  <c r="FL79"/>
  <c r="FN79" s="1"/>
  <c r="FL76"/>
  <c r="FN76" s="1"/>
  <c r="FL74"/>
  <c r="FN74" s="1"/>
  <c r="FL71"/>
  <c r="FN71" s="1"/>
  <c r="FL68"/>
  <c r="FN68" s="1"/>
  <c r="FL66"/>
  <c r="FN66" s="1"/>
  <c r="FL63"/>
  <c r="FN63" s="1"/>
  <c r="FL60"/>
  <c r="FN60" s="1"/>
  <c r="FL58"/>
  <c r="FN58" s="1"/>
  <c r="FL55"/>
  <c r="FN55" s="1"/>
  <c r="FL52"/>
  <c r="FN52" s="1"/>
  <c r="FL50"/>
  <c r="FN50" s="1"/>
  <c r="FL85"/>
  <c r="FN85" s="1"/>
  <c r="FL82"/>
  <c r="FN82" s="1"/>
  <c r="FL73"/>
  <c r="FN73" s="1"/>
  <c r="FL65"/>
  <c r="FN65" s="1"/>
  <c r="FL57"/>
  <c r="FN57" s="1"/>
  <c r="FL49"/>
  <c r="FN49" s="1"/>
  <c r="FL84"/>
  <c r="FN84" s="1"/>
  <c r="FL81"/>
  <c r="FN81" s="1"/>
  <c r="FL78"/>
  <c r="FN78" s="1"/>
  <c r="FL75"/>
  <c r="FN75" s="1"/>
  <c r="FL72"/>
  <c r="FN72" s="1"/>
  <c r="FL70"/>
  <c r="FN70" s="1"/>
  <c r="FL67"/>
  <c r="FN67" s="1"/>
  <c r="FL64"/>
  <c r="FN64" s="1"/>
  <c r="FL62"/>
  <c r="FN62" s="1"/>
  <c r="FL59"/>
  <c r="FN59" s="1"/>
  <c r="FL56"/>
  <c r="FN56" s="1"/>
  <c r="FL54"/>
  <c r="FN54" s="1"/>
  <c r="FL51"/>
  <c r="FN51" s="1"/>
  <c r="FL48"/>
  <c r="FN48" s="1"/>
  <c r="FL47"/>
  <c r="FN47" s="1"/>
  <c r="FL44"/>
  <c r="FN44" s="1"/>
  <c r="FL42"/>
  <c r="FN42" s="1"/>
  <c r="FL39"/>
  <c r="FL36"/>
  <c r="FN36" s="1"/>
  <c r="FL41"/>
  <c r="FN41" s="1"/>
  <c r="FL46"/>
  <c r="FN46" s="1"/>
  <c r="FL43"/>
  <c r="FN43" s="1"/>
  <c r="FL40"/>
  <c r="FN40" s="1"/>
  <c r="FL38"/>
  <c r="FN38" s="1"/>
  <c r="FL45"/>
  <c r="FN45" s="1"/>
  <c r="FN39"/>
  <c r="FL37"/>
  <c r="FN37" s="1"/>
  <c r="FL84" i="49"/>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39"/>
  <c r="FN39" s="1"/>
  <c r="FL36"/>
  <c r="FN36" s="1"/>
  <c r="FL81"/>
  <c r="FN81" s="1"/>
  <c r="FL73"/>
  <c r="FN73" s="1"/>
  <c r="FL65"/>
  <c r="FN65" s="1"/>
  <c r="FL57"/>
  <c r="FN57" s="1"/>
  <c r="FL49"/>
  <c r="FN49" s="1"/>
  <c r="FL41"/>
  <c r="FN41" s="1"/>
  <c r="FL83"/>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8"/>
  <c r="FN38" s="1"/>
  <c r="FL85"/>
  <c r="FN85" s="1"/>
  <c r="FL77"/>
  <c r="FN77" s="1"/>
  <c r="FL69"/>
  <c r="FN69" s="1"/>
  <c r="FL61"/>
  <c r="FN61" s="1"/>
  <c r="FL53"/>
  <c r="FN53" s="1"/>
  <c r="FL45"/>
  <c r="FN45" s="1"/>
  <c r="FL37"/>
  <c r="FN37" s="1"/>
  <c r="FL81" i="44"/>
  <c r="FN81" s="1"/>
  <c r="FL73"/>
  <c r="FN73" s="1"/>
  <c r="FL65"/>
  <c r="FN65" s="1"/>
  <c r="FL57"/>
  <c r="FN57" s="1"/>
  <c r="FL49"/>
  <c r="FN49" s="1"/>
  <c r="FL41"/>
  <c r="FN41" s="1"/>
  <c r="FL83"/>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8"/>
  <c r="FN38" s="1"/>
  <c r="FL84"/>
  <c r="FN84" s="1"/>
  <c r="FL82"/>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39"/>
  <c r="FN39" s="1"/>
  <c r="FL36"/>
  <c r="FN36" s="1"/>
  <c r="FL69"/>
  <c r="FN69" s="1"/>
  <c r="FL37"/>
  <c r="FN37" s="1"/>
  <c r="FL77"/>
  <c r="FN77" s="1"/>
  <c r="FL45"/>
  <c r="FN45" s="1"/>
  <c r="FL85"/>
  <c r="FN85" s="1"/>
  <c r="FL53"/>
  <c r="FN53" s="1"/>
  <c r="FN82"/>
  <c r="FL61"/>
  <c r="FN61" s="1"/>
  <c r="FL81" i="68"/>
  <c r="FN81" s="1"/>
  <c r="FL73"/>
  <c r="FN73" s="1"/>
  <c r="FL65"/>
  <c r="FN65" s="1"/>
  <c r="FL57"/>
  <c r="FN57" s="1"/>
  <c r="FL49"/>
  <c r="FN49" s="1"/>
  <c r="FL46"/>
  <c r="FN46" s="1"/>
  <c r="FL43"/>
  <c r="FN43" s="1"/>
  <c r="FL37"/>
  <c r="FN37" s="1"/>
  <c r="FL83"/>
  <c r="FN83" s="1"/>
  <c r="FL80"/>
  <c r="FN80" s="1"/>
  <c r="FL78"/>
  <c r="FN78" s="1"/>
  <c r="FL75"/>
  <c r="FN75" s="1"/>
  <c r="FL72"/>
  <c r="FN72" s="1"/>
  <c r="FL70"/>
  <c r="FN70" s="1"/>
  <c r="FL67"/>
  <c r="FN67" s="1"/>
  <c r="FL64"/>
  <c r="FN64" s="1"/>
  <c r="FL62"/>
  <c r="FN62" s="1"/>
  <c r="FL59"/>
  <c r="FN59" s="1"/>
  <c r="FL56"/>
  <c r="FN56" s="1"/>
  <c r="FL54"/>
  <c r="FN54" s="1"/>
  <c r="FL51"/>
  <c r="FN51" s="1"/>
  <c r="FL48"/>
  <c r="FN48" s="1"/>
  <c r="FL45"/>
  <c r="FN45" s="1"/>
  <c r="FL42"/>
  <c r="FN42" s="1"/>
  <c r="FL39"/>
  <c r="FN39" s="1"/>
  <c r="FL36"/>
  <c r="FN36" s="1"/>
  <c r="FL85"/>
  <c r="FN85" s="1"/>
  <c r="FL77"/>
  <c r="FN77" s="1"/>
  <c r="FL69"/>
  <c r="FN69" s="1"/>
  <c r="FL61"/>
  <c r="FN61" s="1"/>
  <c r="FL53"/>
  <c r="FN53" s="1"/>
  <c r="FL44"/>
  <c r="FN44" s="1"/>
  <c r="FL41"/>
  <c r="FN41" s="1"/>
  <c r="FL84"/>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0"/>
  <c r="FN40" s="1"/>
  <c r="FL38"/>
  <c r="FN38" s="1"/>
  <c r="FL83" i="65"/>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7"/>
  <c r="FN37" s="1"/>
  <c r="FL85"/>
  <c r="FN85" s="1"/>
  <c r="FL77"/>
  <c r="FN77" s="1"/>
  <c r="FL69"/>
  <c r="FN69" s="1"/>
  <c r="FL61"/>
  <c r="FN61" s="1"/>
  <c r="FL53"/>
  <c r="FN53" s="1"/>
  <c r="FL45"/>
  <c r="FN45" s="1"/>
  <c r="FL39"/>
  <c r="FN39" s="1"/>
  <c r="FL36"/>
  <c r="FN36" s="1"/>
  <c r="FL84"/>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81"/>
  <c r="FN81" s="1"/>
  <c r="FL73"/>
  <c r="FN73" s="1"/>
  <c r="FL65"/>
  <c r="FN65" s="1"/>
  <c r="FL57"/>
  <c r="FN57" s="1"/>
  <c r="FL49"/>
  <c r="FN49" s="1"/>
  <c r="FL41"/>
  <c r="FN41" s="1"/>
  <c r="FL38"/>
  <c r="FN38" s="1"/>
  <c r="FL84" i="64"/>
  <c r="FN84" s="1"/>
  <c r="FL76"/>
  <c r="FN76" s="1"/>
  <c r="FL68"/>
  <c r="FN68" s="1"/>
  <c r="FL60"/>
  <c r="FN60" s="1"/>
  <c r="FL52"/>
  <c r="FN52" s="1"/>
  <c r="FL44"/>
  <c r="FN44" s="1"/>
  <c r="FL36"/>
  <c r="FL83"/>
  <c r="FN83" s="1"/>
  <c r="FL81"/>
  <c r="FN81" s="1"/>
  <c r="FL78"/>
  <c r="FN78" s="1"/>
  <c r="FL75"/>
  <c r="FN75" s="1"/>
  <c r="FL73"/>
  <c r="FN73" s="1"/>
  <c r="FL70"/>
  <c r="FN70" s="1"/>
  <c r="FL67"/>
  <c r="FN67" s="1"/>
  <c r="FL65"/>
  <c r="FN65" s="1"/>
  <c r="FL62"/>
  <c r="FN62" s="1"/>
  <c r="FL59"/>
  <c r="FN59" s="1"/>
  <c r="FL57"/>
  <c r="FN57" s="1"/>
  <c r="FL54"/>
  <c r="FN54" s="1"/>
  <c r="FL51"/>
  <c r="FN51" s="1"/>
  <c r="FL49"/>
  <c r="FN49" s="1"/>
  <c r="FL46"/>
  <c r="FN46" s="1"/>
  <c r="FL43"/>
  <c r="FN43" s="1"/>
  <c r="FL41"/>
  <c r="FN41" s="1"/>
  <c r="FL38"/>
  <c r="FN38" s="1"/>
  <c r="FL80"/>
  <c r="FN80" s="1"/>
  <c r="FL72"/>
  <c r="FN72" s="1"/>
  <c r="FL64"/>
  <c r="FN64" s="1"/>
  <c r="FL56"/>
  <c r="FN56" s="1"/>
  <c r="FL48"/>
  <c r="FN48" s="1"/>
  <c r="FL40"/>
  <c r="FN40" s="1"/>
  <c r="FL85"/>
  <c r="FN85" s="1"/>
  <c r="FL82"/>
  <c r="FN82" s="1"/>
  <c r="FL79"/>
  <c r="FN79" s="1"/>
  <c r="FL77"/>
  <c r="FN77" s="1"/>
  <c r="FL74"/>
  <c r="FN74" s="1"/>
  <c r="FL71"/>
  <c r="FN71" s="1"/>
  <c r="FL69"/>
  <c r="FN69" s="1"/>
  <c r="FL66"/>
  <c r="FN66" s="1"/>
  <c r="FL63"/>
  <c r="FN63" s="1"/>
  <c r="FL61"/>
  <c r="FN61" s="1"/>
  <c r="FL58"/>
  <c r="FN58" s="1"/>
  <c r="FL55"/>
  <c r="FN55" s="1"/>
  <c r="FL53"/>
  <c r="FN53" s="1"/>
  <c r="FL50"/>
  <c r="FN50" s="1"/>
  <c r="FL47"/>
  <c r="FN47" s="1"/>
  <c r="FL45"/>
  <c r="FN45" s="1"/>
  <c r="FL42"/>
  <c r="FN42" s="1"/>
  <c r="FL39"/>
  <c r="FN39" s="1"/>
  <c r="FL37"/>
  <c r="FN37" s="1"/>
  <c r="FN36"/>
  <c r="FL85" i="63"/>
  <c r="FN85" s="1"/>
  <c r="FL77"/>
  <c r="FN77" s="1"/>
  <c r="FL69"/>
  <c r="FN69" s="1"/>
  <c r="FL61"/>
  <c r="FN61" s="1"/>
  <c r="FL53"/>
  <c r="FN53" s="1"/>
  <c r="FL50"/>
  <c r="FN50" s="1"/>
  <c r="FL47"/>
  <c r="FN47" s="1"/>
  <c r="FL40"/>
  <c r="FN40" s="1"/>
  <c r="FL37"/>
  <c r="FN37" s="1"/>
  <c r="FL84"/>
  <c r="FN84" s="1"/>
  <c r="FL82"/>
  <c r="FN82" s="1"/>
  <c r="FL79"/>
  <c r="FN79" s="1"/>
  <c r="FL76"/>
  <c r="FN76" s="1"/>
  <c r="FL74"/>
  <c r="FN74" s="1"/>
  <c r="FL71"/>
  <c r="FN71" s="1"/>
  <c r="FL68"/>
  <c r="FN68" s="1"/>
  <c r="FL66"/>
  <c r="FN66" s="1"/>
  <c r="FL63"/>
  <c r="FN63" s="1"/>
  <c r="FL60"/>
  <c r="FN60" s="1"/>
  <c r="FL58"/>
  <c r="FN58" s="1"/>
  <c r="FL55"/>
  <c r="FN55" s="1"/>
  <c r="FL52"/>
  <c r="FN52" s="1"/>
  <c r="FL49"/>
  <c r="FN49" s="1"/>
  <c r="FL46"/>
  <c r="FN46" s="1"/>
  <c r="FL43"/>
  <c r="FN43" s="1"/>
  <c r="FL36"/>
  <c r="FN36" s="1"/>
  <c r="FL81"/>
  <c r="FN81" s="1"/>
  <c r="FL73"/>
  <c r="FN73" s="1"/>
  <c r="FL65"/>
  <c r="FN65" s="1"/>
  <c r="FL57"/>
  <c r="FN57" s="1"/>
  <c r="FL48"/>
  <c r="FN48" s="1"/>
  <c r="FL45"/>
  <c r="FN45" s="1"/>
  <c r="FL42"/>
  <c r="FN42" s="1"/>
  <c r="FL39"/>
  <c r="FN39" s="1"/>
  <c r="FL83"/>
  <c r="FN83" s="1"/>
  <c r="FL80"/>
  <c r="FN80" s="1"/>
  <c r="FL78"/>
  <c r="FN78" s="1"/>
  <c r="FL75"/>
  <c r="FN75" s="1"/>
  <c r="FL72"/>
  <c r="FN72" s="1"/>
  <c r="FL70"/>
  <c r="FN70" s="1"/>
  <c r="FL67"/>
  <c r="FN67" s="1"/>
  <c r="FL64"/>
  <c r="FN64" s="1"/>
  <c r="FL62"/>
  <c r="FN62" s="1"/>
  <c r="FL59"/>
  <c r="FN59" s="1"/>
  <c r="FL56"/>
  <c r="FN56" s="1"/>
  <c r="FL54"/>
  <c r="FN54" s="1"/>
  <c r="FL51"/>
  <c r="FN51" s="1"/>
  <c r="FL44"/>
  <c r="FN44" s="1"/>
  <c r="FL41"/>
  <c r="FN41" s="1"/>
  <c r="FL38"/>
  <c r="FN38" s="1"/>
  <c r="FL84" i="57"/>
  <c r="FN84" s="1"/>
  <c r="FL82"/>
  <c r="FN82" s="1"/>
  <c r="FL79"/>
  <c r="FN79" s="1"/>
  <c r="FL76"/>
  <c r="FN76" s="1"/>
  <c r="FL74"/>
  <c r="FN74" s="1"/>
  <c r="FL71"/>
  <c r="FN71" s="1"/>
  <c r="FL68"/>
  <c r="FN68" s="1"/>
  <c r="FL66"/>
  <c r="FN66" s="1"/>
  <c r="FL63"/>
  <c r="FN63" s="1"/>
  <c r="FL60"/>
  <c r="FN60" s="1"/>
  <c r="FL58"/>
  <c r="FN58" s="1"/>
  <c r="FL55"/>
  <c r="FL52"/>
  <c r="FN52" s="1"/>
  <c r="FL50"/>
  <c r="FN50" s="1"/>
  <c r="FL47"/>
  <c r="FN47" s="1"/>
  <c r="FL44"/>
  <c r="FN44" s="1"/>
  <c r="FL42"/>
  <c r="FN42" s="1"/>
  <c r="FL39"/>
  <c r="FN39" s="1"/>
  <c r="FL36"/>
  <c r="FN36" s="1"/>
  <c r="FL81"/>
  <c r="FN81" s="1"/>
  <c r="FL73"/>
  <c r="FN73" s="1"/>
  <c r="FL65"/>
  <c r="FN65" s="1"/>
  <c r="FL57"/>
  <c r="FN57" s="1"/>
  <c r="FL49"/>
  <c r="FN49" s="1"/>
  <c r="FL41"/>
  <c r="FN41" s="1"/>
  <c r="FL83"/>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8"/>
  <c r="FN38" s="1"/>
  <c r="FL85"/>
  <c r="FN85" s="1"/>
  <c r="FL77"/>
  <c r="FN77" s="1"/>
  <c r="FL69"/>
  <c r="FN69" s="1"/>
  <c r="FL61"/>
  <c r="FN61" s="1"/>
  <c r="FN55"/>
  <c r="FL53"/>
  <c r="FN53" s="1"/>
  <c r="FL45"/>
  <c r="FN45" s="1"/>
  <c r="FL37"/>
  <c r="FN37" s="1"/>
  <c r="FL84" i="56"/>
  <c r="FN84" s="1"/>
  <c r="FL76"/>
  <c r="FN76" s="1"/>
  <c r="FL68"/>
  <c r="FN68" s="1"/>
  <c r="FL83"/>
  <c r="FN83" s="1"/>
  <c r="FL81"/>
  <c r="FN81" s="1"/>
  <c r="FL78"/>
  <c r="FN78" s="1"/>
  <c r="FL75"/>
  <c r="FN75" s="1"/>
  <c r="FL73"/>
  <c r="FN73" s="1"/>
  <c r="FL70"/>
  <c r="FN70" s="1"/>
  <c r="FL67"/>
  <c r="FN67" s="1"/>
  <c r="FL65"/>
  <c r="FN65" s="1"/>
  <c r="FL80"/>
  <c r="FN80" s="1"/>
  <c r="FL72"/>
  <c r="FN72" s="1"/>
  <c r="FL85"/>
  <c r="FN85" s="1"/>
  <c r="FL82"/>
  <c r="FN82" s="1"/>
  <c r="FL79"/>
  <c r="FN79" s="1"/>
  <c r="FL77"/>
  <c r="FN77" s="1"/>
  <c r="FL74"/>
  <c r="FN74" s="1"/>
  <c r="FL71"/>
  <c r="FN71" s="1"/>
  <c r="FL69"/>
  <c r="FN69" s="1"/>
  <c r="FL66"/>
  <c r="FN66" s="1"/>
  <c r="FL64"/>
  <c r="FN64" s="1"/>
  <c r="FL56"/>
  <c r="FN56" s="1"/>
  <c r="FL48"/>
  <c r="FN48" s="1"/>
  <c r="FL40"/>
  <c r="FN40" s="1"/>
  <c r="FL63"/>
  <c r="FN63" s="1"/>
  <c r="FL61"/>
  <c r="FN61" s="1"/>
  <c r="FL58"/>
  <c r="FN58" s="1"/>
  <c r="FL55"/>
  <c r="FN55" s="1"/>
  <c r="FL53"/>
  <c r="FN53" s="1"/>
  <c r="FL50"/>
  <c r="FN50" s="1"/>
  <c r="FL47"/>
  <c r="FN47" s="1"/>
  <c r="FL45"/>
  <c r="FN45" s="1"/>
  <c r="FL42"/>
  <c r="FN42" s="1"/>
  <c r="FL39"/>
  <c r="FN39" s="1"/>
  <c r="FL37"/>
  <c r="FN37" s="1"/>
  <c r="FL60"/>
  <c r="FN60" s="1"/>
  <c r="FL52"/>
  <c r="FN52" s="1"/>
  <c r="FL44"/>
  <c r="FN44" s="1"/>
  <c r="FL36"/>
  <c r="FN36" s="1"/>
  <c r="FL62"/>
  <c r="FN62" s="1"/>
  <c r="FL59"/>
  <c r="FN59" s="1"/>
  <c r="FL57"/>
  <c r="FN57" s="1"/>
  <c r="FL54"/>
  <c r="FN54" s="1"/>
  <c r="FL51"/>
  <c r="FN51" s="1"/>
  <c r="FL49"/>
  <c r="FN49" s="1"/>
  <c r="FL46"/>
  <c r="FN46" s="1"/>
  <c r="FL43"/>
  <c r="FN43" s="1"/>
  <c r="FL41"/>
  <c r="FN41" s="1"/>
  <c r="FL38"/>
  <c r="FN38" s="1"/>
  <c r="FL85" i="55"/>
  <c r="FN85" s="1"/>
  <c r="FL77"/>
  <c r="FN77" s="1"/>
  <c r="FL69"/>
  <c r="FN69" s="1"/>
  <c r="FL61"/>
  <c r="FN61" s="1"/>
  <c r="FL53"/>
  <c r="FN53" s="1"/>
  <c r="FL45"/>
  <c r="FN45" s="1"/>
  <c r="FL37"/>
  <c r="FN37" s="1"/>
  <c r="FL84"/>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39"/>
  <c r="FN39" s="1"/>
  <c r="FL36"/>
  <c r="FN36" s="1"/>
  <c r="FL81"/>
  <c r="FN81" s="1"/>
  <c r="FL73"/>
  <c r="FN73" s="1"/>
  <c r="FL65"/>
  <c r="FN65" s="1"/>
  <c r="FL57"/>
  <c r="FN57" s="1"/>
  <c r="FL49"/>
  <c r="FN49" s="1"/>
  <c r="FL41"/>
  <c r="FN41" s="1"/>
  <c r="FL83"/>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8"/>
  <c r="FN38" s="1"/>
  <c r="FL85" i="53"/>
  <c r="FN85" s="1"/>
  <c r="FL77"/>
  <c r="FN77" s="1"/>
  <c r="FL69"/>
  <c r="FN69" s="1"/>
  <c r="FL61"/>
  <c r="FN61" s="1"/>
  <c r="FL53"/>
  <c r="FN53" s="1"/>
  <c r="FL45"/>
  <c r="FN45" s="1"/>
  <c r="FL37"/>
  <c r="FN37" s="1"/>
  <c r="FL84"/>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39"/>
  <c r="FN39" s="1"/>
  <c r="FL36"/>
  <c r="FN36" s="1"/>
  <c r="FL81"/>
  <c r="FN81" s="1"/>
  <c r="FL73"/>
  <c r="FN73" s="1"/>
  <c r="FL65"/>
  <c r="FN65" s="1"/>
  <c r="FL57"/>
  <c r="FN57" s="1"/>
  <c r="FL49"/>
  <c r="FN49" s="1"/>
  <c r="FL41"/>
  <c r="FN41" s="1"/>
  <c r="FL83"/>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8"/>
  <c r="FN38" s="1"/>
  <c r="FL83" i="50"/>
  <c r="FN83" s="1"/>
  <c r="FL80"/>
  <c r="FN80" s="1"/>
  <c r="FL78"/>
  <c r="FN78" s="1"/>
  <c r="FL75"/>
  <c r="FN75" s="1"/>
  <c r="FL72"/>
  <c r="FN72" s="1"/>
  <c r="FL70"/>
  <c r="FN70" s="1"/>
  <c r="FL67"/>
  <c r="FN67" s="1"/>
  <c r="FL64"/>
  <c r="FN64" s="1"/>
  <c r="FL62"/>
  <c r="FN62" s="1"/>
  <c r="FL59"/>
  <c r="FN59" s="1"/>
  <c r="FL56"/>
  <c r="FN56" s="1"/>
  <c r="FL54"/>
  <c r="FN54" s="1"/>
  <c r="FL45"/>
  <c r="FN45" s="1"/>
  <c r="FL37"/>
  <c r="FN37" s="1"/>
  <c r="FL85"/>
  <c r="FN85" s="1"/>
  <c r="FL77"/>
  <c r="FN77" s="1"/>
  <c r="FL69"/>
  <c r="FN69" s="1"/>
  <c r="FL61"/>
  <c r="FN61" s="1"/>
  <c r="FL53"/>
  <c r="FN53" s="1"/>
  <c r="FL44"/>
  <c r="FN44" s="1"/>
  <c r="FL42"/>
  <c r="FN42" s="1"/>
  <c r="FL39"/>
  <c r="FN39" s="1"/>
  <c r="FL36"/>
  <c r="FN36" s="1"/>
  <c r="FL84"/>
  <c r="FN84" s="1"/>
  <c r="FL82"/>
  <c r="FN82" s="1"/>
  <c r="FL79"/>
  <c r="FN79" s="1"/>
  <c r="FL76"/>
  <c r="FN76" s="1"/>
  <c r="FL74"/>
  <c r="FN74" s="1"/>
  <c r="FL71"/>
  <c r="FN71" s="1"/>
  <c r="FL68"/>
  <c r="FN68" s="1"/>
  <c r="FL66"/>
  <c r="FN66" s="1"/>
  <c r="FL63"/>
  <c r="FN63" s="1"/>
  <c r="FL60"/>
  <c r="FN60" s="1"/>
  <c r="FL58"/>
  <c r="FN58" s="1"/>
  <c r="FL55"/>
  <c r="FN55" s="1"/>
  <c r="FL52"/>
  <c r="FN52" s="1"/>
  <c r="FL41"/>
  <c r="FN41" s="1"/>
  <c r="FL81"/>
  <c r="FN81" s="1"/>
  <c r="FL73"/>
  <c r="FN73" s="1"/>
  <c r="FL65"/>
  <c r="FN65" s="1"/>
  <c r="FL57"/>
  <c r="FN57" s="1"/>
  <c r="FL46"/>
  <c r="FN46" s="1"/>
  <c r="FL43"/>
  <c r="FN43" s="1"/>
  <c r="FL40"/>
  <c r="FN40" s="1"/>
  <c r="FL38"/>
  <c r="FN38" s="1"/>
  <c r="FL81" i="69"/>
  <c r="FN81" s="1"/>
  <c r="FL73"/>
  <c r="FN73" s="1"/>
  <c r="FL65"/>
  <c r="FN65" s="1"/>
  <c r="FL57"/>
  <c r="FN57" s="1"/>
  <c r="FL54"/>
  <c r="FL47"/>
  <c r="FN47" s="1"/>
  <c r="FL44"/>
  <c r="FN44" s="1"/>
  <c r="FL41"/>
  <c r="FN41" s="1"/>
  <c r="FL83"/>
  <c r="FN83" s="1"/>
  <c r="FL80"/>
  <c r="FN80" s="1"/>
  <c r="FL78"/>
  <c r="FN78" s="1"/>
  <c r="FL75"/>
  <c r="FN75" s="1"/>
  <c r="FL72"/>
  <c r="FN72" s="1"/>
  <c r="FL70"/>
  <c r="FN70" s="1"/>
  <c r="FL67"/>
  <c r="FN67" s="1"/>
  <c r="FL64"/>
  <c r="FN64" s="1"/>
  <c r="FL62"/>
  <c r="FN62" s="1"/>
  <c r="FL59"/>
  <c r="FN59" s="1"/>
  <c r="FL56"/>
  <c r="FN56" s="1"/>
  <c r="FL53"/>
  <c r="FN53" s="1"/>
  <c r="FL50"/>
  <c r="FN50" s="1"/>
  <c r="FL43"/>
  <c r="FN43" s="1"/>
  <c r="FL40"/>
  <c r="FN40" s="1"/>
  <c r="FL38"/>
  <c r="FN38" s="1"/>
  <c r="FL85"/>
  <c r="FN85" s="1"/>
  <c r="FL77"/>
  <c r="FN77" s="1"/>
  <c r="FL69"/>
  <c r="FN69" s="1"/>
  <c r="FL61"/>
  <c r="FN61" s="1"/>
  <c r="FL55"/>
  <c r="FN55" s="1"/>
  <c r="FL52"/>
  <c r="FN52" s="1"/>
  <c r="FL49"/>
  <c r="FN49" s="1"/>
  <c r="FL46"/>
  <c r="FN46" s="1"/>
  <c r="FL37"/>
  <c r="FN37" s="1"/>
  <c r="FL84"/>
  <c r="FN84" s="1"/>
  <c r="FL82"/>
  <c r="FN82" s="1"/>
  <c r="FL79"/>
  <c r="FN79" s="1"/>
  <c r="FL76"/>
  <c r="FN76" s="1"/>
  <c r="FL74"/>
  <c r="FN74" s="1"/>
  <c r="FL71"/>
  <c r="FN71" s="1"/>
  <c r="FL68"/>
  <c r="FN68" s="1"/>
  <c r="FL66"/>
  <c r="FN66" s="1"/>
  <c r="FL63"/>
  <c r="FN63" s="1"/>
  <c r="FL60"/>
  <c r="FN60" s="1"/>
  <c r="FL58"/>
  <c r="FN58" s="1"/>
  <c r="FN54"/>
  <c r="FL51"/>
  <c r="FN51" s="1"/>
  <c r="FL48"/>
  <c r="FN48" s="1"/>
  <c r="FL45"/>
  <c r="FN45" s="1"/>
  <c r="FL42"/>
  <c r="FN42" s="1"/>
  <c r="FL39"/>
  <c r="FN39" s="1"/>
  <c r="FL36"/>
  <c r="FN36" s="1"/>
  <c r="FL85" i="67"/>
  <c r="FN85" s="1"/>
  <c r="FL77"/>
  <c r="FN77" s="1"/>
  <c r="FL69"/>
  <c r="FN69" s="1"/>
  <c r="FL61"/>
  <c r="FN61" s="1"/>
  <c r="FL53"/>
  <c r="FN53" s="1"/>
  <c r="FL45"/>
  <c r="FN45" s="1"/>
  <c r="FL37"/>
  <c r="FN37" s="1"/>
  <c r="FL84"/>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39"/>
  <c r="FN39" s="1"/>
  <c r="FL36"/>
  <c r="FN36" s="1"/>
  <c r="FL81"/>
  <c r="FN81" s="1"/>
  <c r="FL73"/>
  <c r="FN73" s="1"/>
  <c r="FL65"/>
  <c r="FN65" s="1"/>
  <c r="FL57"/>
  <c r="FN57" s="1"/>
  <c r="FL49"/>
  <c r="FN49" s="1"/>
  <c r="FL41"/>
  <c r="FN41" s="1"/>
  <c r="FL83"/>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8"/>
  <c r="FN38" s="1"/>
  <c r="FL81" i="62"/>
  <c r="FN81" s="1"/>
  <c r="FL73"/>
  <c r="FN73" s="1"/>
  <c r="FL65"/>
  <c r="FN65" s="1"/>
  <c r="FL57"/>
  <c r="FN57" s="1"/>
  <c r="FL49"/>
  <c r="FN49" s="1"/>
  <c r="FL41"/>
  <c r="FN41" s="1"/>
  <c r="FL83"/>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8"/>
  <c r="FN38" s="1"/>
  <c r="FL85"/>
  <c r="FN85" s="1"/>
  <c r="FL77"/>
  <c r="FN77" s="1"/>
  <c r="FL69"/>
  <c r="FN69" s="1"/>
  <c r="FL61"/>
  <c r="FN61" s="1"/>
  <c r="FL53"/>
  <c r="FN53" s="1"/>
  <c r="FL45"/>
  <c r="FN45" s="1"/>
  <c r="FL37"/>
  <c r="FN37" s="1"/>
  <c r="FL84"/>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39"/>
  <c r="FN39" s="1"/>
  <c r="FL36"/>
  <c r="FN36" s="1"/>
  <c r="FL81" i="61"/>
  <c r="FN81" s="1"/>
  <c r="FL83"/>
  <c r="FN83" s="1"/>
  <c r="FL80"/>
  <c r="FN80" s="1"/>
  <c r="FL78"/>
  <c r="FN78" s="1"/>
  <c r="FL85"/>
  <c r="FN85" s="1"/>
  <c r="FL77"/>
  <c r="FN77" s="1"/>
  <c r="FL84"/>
  <c r="FN84" s="1"/>
  <c r="FL82"/>
  <c r="FN82" s="1"/>
  <c r="FL79"/>
  <c r="FN79" s="1"/>
  <c r="FL76"/>
  <c r="FN76" s="1"/>
  <c r="FL74"/>
  <c r="FN74" s="1"/>
  <c r="FL71"/>
  <c r="FL65"/>
  <c r="FN65" s="1"/>
  <c r="FL57"/>
  <c r="FN57" s="1"/>
  <c r="FL49"/>
  <c r="FN49" s="1"/>
  <c r="FL46"/>
  <c r="FN46" s="1"/>
  <c r="FL43"/>
  <c r="FN43" s="1"/>
  <c r="FL37"/>
  <c r="FN37" s="1"/>
  <c r="FL73"/>
  <c r="FN73" s="1"/>
  <c r="FL70"/>
  <c r="FN70" s="1"/>
  <c r="FL67"/>
  <c r="FN67" s="1"/>
  <c r="FL64"/>
  <c r="FN64" s="1"/>
  <c r="FL62"/>
  <c r="FN62" s="1"/>
  <c r="FL59"/>
  <c r="FN59" s="1"/>
  <c r="FL56"/>
  <c r="FN56" s="1"/>
  <c r="FL54"/>
  <c r="FN54" s="1"/>
  <c r="FL51"/>
  <c r="FN51" s="1"/>
  <c r="FL48"/>
  <c r="FN48" s="1"/>
  <c r="FL45"/>
  <c r="FN45" s="1"/>
  <c r="FL42"/>
  <c r="FN42" s="1"/>
  <c r="FL39"/>
  <c r="FN39" s="1"/>
  <c r="FL36"/>
  <c r="FN36" s="1"/>
  <c r="FL75"/>
  <c r="FN75" s="1"/>
  <c r="FL72"/>
  <c r="FN72" s="1"/>
  <c r="FL69"/>
  <c r="FN69" s="1"/>
  <c r="FL61"/>
  <c r="FN61" s="1"/>
  <c r="FL53"/>
  <c r="FN53" s="1"/>
  <c r="FL44"/>
  <c r="FN44" s="1"/>
  <c r="FL41"/>
  <c r="FN41" s="1"/>
  <c r="FN71"/>
  <c r="FL68"/>
  <c r="FN68" s="1"/>
  <c r="FL66"/>
  <c r="FN66" s="1"/>
  <c r="FL63"/>
  <c r="FN63" s="1"/>
  <c r="FL60"/>
  <c r="FN60" s="1"/>
  <c r="FL58"/>
  <c r="FN58" s="1"/>
  <c r="FL55"/>
  <c r="FN55" s="1"/>
  <c r="FL52"/>
  <c r="FN52" s="1"/>
  <c r="FL50"/>
  <c r="FN50" s="1"/>
  <c r="FL47"/>
  <c r="FN47" s="1"/>
  <c r="FL40"/>
  <c r="FN40" s="1"/>
  <c r="FL38"/>
  <c r="FN38" s="1"/>
  <c r="FL83" i="60"/>
  <c r="FN83" s="1"/>
  <c r="FL80"/>
  <c r="FN80" s="1"/>
  <c r="FL78"/>
  <c r="FN78" s="1"/>
  <c r="FL75"/>
  <c r="FN75" s="1"/>
  <c r="FL72"/>
  <c r="FN72" s="1"/>
  <c r="FL70"/>
  <c r="FN70" s="1"/>
  <c r="FL67"/>
  <c r="FN67" s="1"/>
  <c r="FL64"/>
  <c r="FN64" s="1"/>
  <c r="FL62"/>
  <c r="FN62" s="1"/>
  <c r="FL59"/>
  <c r="FN59" s="1"/>
  <c r="FL56"/>
  <c r="FN56" s="1"/>
  <c r="FL54"/>
  <c r="FN54" s="1"/>
  <c r="FL51"/>
  <c r="FN51" s="1"/>
  <c r="FL48"/>
  <c r="FN48" s="1"/>
  <c r="FL46"/>
  <c r="FN46" s="1"/>
  <c r="FL43"/>
  <c r="FN43" s="1"/>
  <c r="FL40"/>
  <c r="FN40" s="1"/>
  <c r="FL37"/>
  <c r="FN37" s="1"/>
  <c r="FL85"/>
  <c r="FN85" s="1"/>
  <c r="FL77"/>
  <c r="FN77" s="1"/>
  <c r="FL69"/>
  <c r="FN69" s="1"/>
  <c r="FL61"/>
  <c r="FN61" s="1"/>
  <c r="FL53"/>
  <c r="FN53" s="1"/>
  <c r="FL45"/>
  <c r="FN45" s="1"/>
  <c r="FL39"/>
  <c r="FN39" s="1"/>
  <c r="FL36"/>
  <c r="FN36" s="1"/>
  <c r="FL84"/>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81"/>
  <c r="FN81" s="1"/>
  <c r="FL73"/>
  <c r="FN73" s="1"/>
  <c r="FL65"/>
  <c r="FN65" s="1"/>
  <c r="FL57"/>
  <c r="FN57" s="1"/>
  <c r="FL49"/>
  <c r="FN49" s="1"/>
  <c r="FL41"/>
  <c r="FN41" s="1"/>
  <c r="FL38"/>
  <c r="FN38" s="1"/>
  <c r="FL83" i="58"/>
  <c r="FL80"/>
  <c r="FN80" s="1"/>
  <c r="FL78"/>
  <c r="FN78" s="1"/>
  <c r="FL75"/>
  <c r="FN75" s="1"/>
  <c r="FL72"/>
  <c r="FN72" s="1"/>
  <c r="FL70"/>
  <c r="FN70" s="1"/>
  <c r="FL67"/>
  <c r="FN67" s="1"/>
  <c r="FL64"/>
  <c r="FN64" s="1"/>
  <c r="FL62"/>
  <c r="FN62" s="1"/>
  <c r="FL55"/>
  <c r="FN55" s="1"/>
  <c r="FL52"/>
  <c r="FN52" s="1"/>
  <c r="FL49"/>
  <c r="FN49" s="1"/>
  <c r="FL46"/>
  <c r="FN46" s="1"/>
  <c r="FL39"/>
  <c r="FN39" s="1"/>
  <c r="FL36"/>
  <c r="FN36" s="1"/>
  <c r="FL85"/>
  <c r="FN85" s="1"/>
  <c r="FL77"/>
  <c r="FN77" s="1"/>
  <c r="FL69"/>
  <c r="FN69" s="1"/>
  <c r="FL61"/>
  <c r="FN61" s="1"/>
  <c r="FL58"/>
  <c r="FN58" s="1"/>
  <c r="FL51"/>
  <c r="FN51" s="1"/>
  <c r="FL48"/>
  <c r="FN48" s="1"/>
  <c r="FL45"/>
  <c r="FN45" s="1"/>
  <c r="FL42"/>
  <c r="FN42" s="1"/>
  <c r="FL84"/>
  <c r="FN84" s="1"/>
  <c r="FL82"/>
  <c r="FN82" s="1"/>
  <c r="FL79"/>
  <c r="FN79" s="1"/>
  <c r="FL76"/>
  <c r="FN76" s="1"/>
  <c r="FL74"/>
  <c r="FN74" s="1"/>
  <c r="FL71"/>
  <c r="FN71" s="1"/>
  <c r="FL68"/>
  <c r="FN68" s="1"/>
  <c r="FL66"/>
  <c r="FN66" s="1"/>
  <c r="FL63"/>
  <c r="FN63" s="1"/>
  <c r="FL60"/>
  <c r="FN60" s="1"/>
  <c r="FL57"/>
  <c r="FN57" s="1"/>
  <c r="FL54"/>
  <c r="FN54" s="1"/>
  <c r="FL47"/>
  <c r="FN47" s="1"/>
  <c r="FL44"/>
  <c r="FN44" s="1"/>
  <c r="FL41"/>
  <c r="FN41" s="1"/>
  <c r="FL38"/>
  <c r="FN38" s="1"/>
  <c r="FN83"/>
  <c r="FL81"/>
  <c r="FN81" s="1"/>
  <c r="FL73"/>
  <c r="FN73" s="1"/>
  <c r="FL65"/>
  <c r="FN65" s="1"/>
  <c r="FL59"/>
  <c r="FN59" s="1"/>
  <c r="FL56"/>
  <c r="FN56" s="1"/>
  <c r="FL53"/>
  <c r="FN53" s="1"/>
  <c r="FL50"/>
  <c r="FN50" s="1"/>
  <c r="FL43"/>
  <c r="FN43" s="1"/>
  <c r="FL40"/>
  <c r="FN40" s="1"/>
  <c r="FL37"/>
  <c r="FN37" s="1"/>
  <c r="FL81" i="54"/>
  <c r="FN81" s="1"/>
  <c r="FL73"/>
  <c r="FN73" s="1"/>
  <c r="FL65"/>
  <c r="FN65" s="1"/>
  <c r="FL62"/>
  <c r="FN62" s="1"/>
  <c r="FL59"/>
  <c r="FN59" s="1"/>
  <c r="FL56"/>
  <c r="FN56" s="1"/>
  <c r="FL54"/>
  <c r="FN54" s="1"/>
  <c r="FL51"/>
  <c r="FN51" s="1"/>
  <c r="FL48"/>
  <c r="FN48" s="1"/>
  <c r="FL44"/>
  <c r="FN44" s="1"/>
  <c r="FL42"/>
  <c r="FN42" s="1"/>
  <c r="FL39"/>
  <c r="FN39" s="1"/>
  <c r="FL83"/>
  <c r="FN83" s="1"/>
  <c r="FL80"/>
  <c r="FN80" s="1"/>
  <c r="FL78"/>
  <c r="FN78" s="1"/>
  <c r="FL75"/>
  <c r="FN75" s="1"/>
  <c r="FL72"/>
  <c r="FN72" s="1"/>
  <c r="FL70"/>
  <c r="FN70" s="1"/>
  <c r="FL67"/>
  <c r="FN67" s="1"/>
  <c r="FL64"/>
  <c r="FN64" s="1"/>
  <c r="FL61"/>
  <c r="FN61" s="1"/>
  <c r="FL53"/>
  <c r="FN53" s="1"/>
  <c r="FL47"/>
  <c r="FN47" s="1"/>
  <c r="FL41"/>
  <c r="FN41" s="1"/>
  <c r="FL38"/>
  <c r="FN38" s="1"/>
  <c r="FL85"/>
  <c r="FN85" s="1"/>
  <c r="FL77"/>
  <c r="FN77" s="1"/>
  <c r="FL69"/>
  <c r="FN69" s="1"/>
  <c r="FL63"/>
  <c r="FN63" s="1"/>
  <c r="FL60"/>
  <c r="FN60" s="1"/>
  <c r="FL58"/>
  <c r="FN58" s="1"/>
  <c r="FL55"/>
  <c r="FN55" s="1"/>
  <c r="FL52"/>
  <c r="FN52" s="1"/>
  <c r="FL50"/>
  <c r="FN50" s="1"/>
  <c r="FL46"/>
  <c r="FN46" s="1"/>
  <c r="FL43"/>
  <c r="FN43" s="1"/>
  <c r="FL40"/>
  <c r="FN40" s="1"/>
  <c r="FL37"/>
  <c r="FN37" s="1"/>
  <c r="FL84"/>
  <c r="FN84" s="1"/>
  <c r="FL82"/>
  <c r="FN82" s="1"/>
  <c r="FL79"/>
  <c r="FN79" s="1"/>
  <c r="FL76"/>
  <c r="FN76" s="1"/>
  <c r="FL74"/>
  <c r="FN74" s="1"/>
  <c r="FL71"/>
  <c r="FN71" s="1"/>
  <c r="FL68"/>
  <c r="FN68" s="1"/>
  <c r="FL66"/>
  <c r="FN66" s="1"/>
  <c r="FL57"/>
  <c r="FN57" s="1"/>
  <c r="FL49"/>
  <c r="FN49" s="1"/>
  <c r="FL45"/>
  <c r="FN45" s="1"/>
  <c r="FL36"/>
  <c r="FN36" s="1"/>
  <c r="FL83" i="48"/>
  <c r="FN83" s="1"/>
  <c r="FL80"/>
  <c r="FN80" s="1"/>
  <c r="FL78"/>
  <c r="FN78" s="1"/>
  <c r="FL75"/>
  <c r="FN75" s="1"/>
  <c r="FL85"/>
  <c r="FN85" s="1"/>
  <c r="FL77"/>
  <c r="FN77" s="1"/>
  <c r="FL81"/>
  <c r="FN81" s="1"/>
  <c r="FL73"/>
  <c r="FN73" s="1"/>
  <c r="FL82"/>
  <c r="FN82" s="1"/>
  <c r="FL72"/>
  <c r="FN72" s="1"/>
  <c r="FL70"/>
  <c r="FN70" s="1"/>
  <c r="FL67"/>
  <c r="FN67" s="1"/>
  <c r="FL64"/>
  <c r="FN64" s="1"/>
  <c r="FL62"/>
  <c r="FN62" s="1"/>
  <c r="FL59"/>
  <c r="FN59" s="1"/>
  <c r="FL56"/>
  <c r="FN56" s="1"/>
  <c r="FL54"/>
  <c r="FN54" s="1"/>
  <c r="FL51"/>
  <c r="FN51" s="1"/>
  <c r="FL48"/>
  <c r="FN48" s="1"/>
  <c r="FL46"/>
  <c r="FN46" s="1"/>
  <c r="FL43"/>
  <c r="FN43" s="1"/>
  <c r="FL40"/>
  <c r="FN40" s="1"/>
  <c r="FL38"/>
  <c r="FN38" s="1"/>
  <c r="FL79"/>
  <c r="FN79" s="1"/>
  <c r="FL69"/>
  <c r="FN69" s="1"/>
  <c r="FL61"/>
  <c r="FN61" s="1"/>
  <c r="FL53"/>
  <c r="FN53" s="1"/>
  <c r="FL45"/>
  <c r="FN45" s="1"/>
  <c r="FL37"/>
  <c r="FN37" s="1"/>
  <c r="FL76"/>
  <c r="FN76" s="1"/>
  <c r="FL71"/>
  <c r="FN71" s="1"/>
  <c r="FL68"/>
  <c r="FN68" s="1"/>
  <c r="FL66"/>
  <c r="FN66" s="1"/>
  <c r="FL63"/>
  <c r="FN63" s="1"/>
  <c r="FL60"/>
  <c r="FN60" s="1"/>
  <c r="FL58"/>
  <c r="FN58" s="1"/>
  <c r="FL55"/>
  <c r="FN55" s="1"/>
  <c r="FL52"/>
  <c r="FN52" s="1"/>
  <c r="FL50"/>
  <c r="FN50" s="1"/>
  <c r="FL47"/>
  <c r="FN47" s="1"/>
  <c r="FL44"/>
  <c r="FN44" s="1"/>
  <c r="FL42"/>
  <c r="FN42" s="1"/>
  <c r="FL39"/>
  <c r="FN39" s="1"/>
  <c r="FL36"/>
  <c r="FN36" s="1"/>
  <c r="FL84"/>
  <c r="FN84" s="1"/>
  <c r="FL74"/>
  <c r="FN74" s="1"/>
  <c r="FL65"/>
  <c r="FN65" s="1"/>
  <c r="FL57"/>
  <c r="FN57" s="1"/>
  <c r="FL49"/>
  <c r="FN49" s="1"/>
  <c r="FL41"/>
  <c r="FN41" s="1"/>
  <c r="FL84" i="72"/>
  <c r="FN84" s="1"/>
  <c r="FL76"/>
  <c r="FN76" s="1"/>
  <c r="FL68"/>
  <c r="FN68" s="1"/>
  <c r="FL60"/>
  <c r="FN60" s="1"/>
  <c r="FL52"/>
  <c r="FN52" s="1"/>
  <c r="FL83"/>
  <c r="FN83" s="1"/>
  <c r="FL81"/>
  <c r="FN81" s="1"/>
  <c r="FL78"/>
  <c r="FN78" s="1"/>
  <c r="FL75"/>
  <c r="FN75" s="1"/>
  <c r="FL73"/>
  <c r="FN73" s="1"/>
  <c r="FL70"/>
  <c r="FN70" s="1"/>
  <c r="FL67"/>
  <c r="FN67" s="1"/>
  <c r="FL65"/>
  <c r="FN65" s="1"/>
  <c r="FL62"/>
  <c r="FN62" s="1"/>
  <c r="FL59"/>
  <c r="FN59" s="1"/>
  <c r="FL57"/>
  <c r="FN57" s="1"/>
  <c r="FL54"/>
  <c r="FN54" s="1"/>
  <c r="FL51"/>
  <c r="FN51" s="1"/>
  <c r="FL49"/>
  <c r="FN49" s="1"/>
  <c r="FL46"/>
  <c r="FN46" s="1"/>
  <c r="FL80"/>
  <c r="FN80" s="1"/>
  <c r="FL72"/>
  <c r="FN72" s="1"/>
  <c r="FL64"/>
  <c r="FN64" s="1"/>
  <c r="FL56"/>
  <c r="FN56" s="1"/>
  <c r="FL48"/>
  <c r="FN48" s="1"/>
  <c r="FL85"/>
  <c r="FN85" s="1"/>
  <c r="FL82"/>
  <c r="FN82" s="1"/>
  <c r="FL79"/>
  <c r="FN79" s="1"/>
  <c r="FL77"/>
  <c r="FN77" s="1"/>
  <c r="FL74"/>
  <c r="FN74" s="1"/>
  <c r="FL71"/>
  <c r="FN71" s="1"/>
  <c r="FL69"/>
  <c r="FN69" s="1"/>
  <c r="FL66"/>
  <c r="FN66" s="1"/>
  <c r="FL63"/>
  <c r="FN63" s="1"/>
  <c r="FL61"/>
  <c r="FN61" s="1"/>
  <c r="FL58"/>
  <c r="FN58" s="1"/>
  <c r="FL55"/>
  <c r="FN55" s="1"/>
  <c r="FL53"/>
  <c r="FN53" s="1"/>
  <c r="FL50"/>
  <c r="FN50" s="1"/>
  <c r="FL47"/>
  <c r="FN47" s="1"/>
  <c r="FL85" i="70"/>
  <c r="FN85" s="1"/>
  <c r="FL77"/>
  <c r="FN77" s="1"/>
  <c r="FL69"/>
  <c r="FN69" s="1"/>
  <c r="FL66"/>
  <c r="FN66" s="1"/>
  <c r="FL63"/>
  <c r="FN63" s="1"/>
  <c r="FL84"/>
  <c r="FN84" s="1"/>
  <c r="FL82"/>
  <c r="FN82" s="1"/>
  <c r="FL79"/>
  <c r="FN79" s="1"/>
  <c r="FL76"/>
  <c r="FN76" s="1"/>
  <c r="FL74"/>
  <c r="FN74" s="1"/>
  <c r="FL71"/>
  <c r="FN71" s="1"/>
  <c r="FL68"/>
  <c r="FN68" s="1"/>
  <c r="FL65"/>
  <c r="FN65" s="1"/>
  <c r="FL62"/>
  <c r="FN62" s="1"/>
  <c r="FL59"/>
  <c r="FN59" s="1"/>
  <c r="FL81"/>
  <c r="FN81" s="1"/>
  <c r="FL73"/>
  <c r="FN73" s="1"/>
  <c r="FL67"/>
  <c r="FN67" s="1"/>
  <c r="FL64"/>
  <c r="FN64" s="1"/>
  <c r="FL61"/>
  <c r="FN61" s="1"/>
  <c r="FL83"/>
  <c r="FN83" s="1"/>
  <c r="FL80"/>
  <c r="FN80" s="1"/>
  <c r="FL78"/>
  <c r="FN78" s="1"/>
  <c r="FL75"/>
  <c r="FN75" s="1"/>
  <c r="FL72"/>
  <c r="FN72" s="1"/>
  <c r="FL70"/>
  <c r="FN70" s="1"/>
  <c r="FL60"/>
  <c r="FN60" s="1"/>
  <c r="FL58"/>
  <c r="FN58" s="1"/>
  <c r="FL57"/>
  <c r="FN57" s="1"/>
  <c r="FL54"/>
  <c r="FN54" s="1"/>
  <c r="FL51"/>
  <c r="FL44"/>
  <c r="FN44" s="1"/>
  <c r="FL41"/>
  <c r="FN41" s="1"/>
  <c r="FL38"/>
  <c r="FN38" s="1"/>
  <c r="FL56"/>
  <c r="FN56" s="1"/>
  <c r="FL53"/>
  <c r="FN53" s="1"/>
  <c r="FL50"/>
  <c r="FN50" s="1"/>
  <c r="FL47"/>
  <c r="FN47" s="1"/>
  <c r="FL40"/>
  <c r="FN40" s="1"/>
  <c r="FL37"/>
  <c r="FN37" s="1"/>
  <c r="FL52"/>
  <c r="FN52" s="1"/>
  <c r="FL49"/>
  <c r="FN49" s="1"/>
  <c r="FL46"/>
  <c r="FN46" s="1"/>
  <c r="FL43"/>
  <c r="FN43" s="1"/>
  <c r="FL36"/>
  <c r="FN36" s="1"/>
  <c r="FL55"/>
  <c r="FN55" s="1"/>
  <c r="FN51"/>
  <c r="FL48"/>
  <c r="FN48" s="1"/>
  <c r="FL45"/>
  <c r="FN45" s="1"/>
  <c r="FL42"/>
  <c r="FN42" s="1"/>
  <c r="FL39"/>
  <c r="FN39" s="1"/>
  <c r="FL83" i="47"/>
  <c r="FL80"/>
  <c r="FN80" s="1"/>
  <c r="FL78"/>
  <c r="FL75"/>
  <c r="FL72"/>
  <c r="FN72" s="1"/>
  <c r="FL70"/>
  <c r="FL67"/>
  <c r="FL64"/>
  <c r="FN64" s="1"/>
  <c r="FL62"/>
  <c r="FL59"/>
  <c r="FL56"/>
  <c r="FN56" s="1"/>
  <c r="FL54"/>
  <c r="FL51"/>
  <c r="FL48"/>
  <c r="FN48" s="1"/>
  <c r="FL45"/>
  <c r="FN45" s="1"/>
  <c r="FL36"/>
  <c r="FL85"/>
  <c r="FN85" s="1"/>
  <c r="FL77"/>
  <c r="FN77" s="1"/>
  <c r="FL69"/>
  <c r="FN69" s="1"/>
  <c r="FL61"/>
  <c r="FN61" s="1"/>
  <c r="FL53"/>
  <c r="FN53" s="1"/>
  <c r="FL44"/>
  <c r="FN44" s="1"/>
  <c r="FL42"/>
  <c r="FN42" s="1"/>
  <c r="FL39"/>
  <c r="FN39" s="1"/>
  <c r="FN83"/>
  <c r="FL81"/>
  <c r="FN81" s="1"/>
  <c r="FN78"/>
  <c r="FN75"/>
  <c r="FL73"/>
  <c r="FN73" s="1"/>
  <c r="FN70"/>
  <c r="FN67"/>
  <c r="FL65"/>
  <c r="FN65" s="1"/>
  <c r="FN62"/>
  <c r="FN59"/>
  <c r="FL57"/>
  <c r="FN57" s="1"/>
  <c r="FN54"/>
  <c r="FN51"/>
  <c r="FL49"/>
  <c r="FN49" s="1"/>
  <c r="FL46"/>
  <c r="FN46" s="1"/>
  <c r="FL43"/>
  <c r="FN43" s="1"/>
  <c r="FL40"/>
  <c r="FN40" s="1"/>
  <c r="FL37"/>
  <c r="FN37" s="1"/>
  <c r="FL76"/>
  <c r="FN76" s="1"/>
  <c r="FL66"/>
  <c r="FN66" s="1"/>
  <c r="FL55"/>
  <c r="FN55" s="1"/>
  <c r="FL84"/>
  <c r="FN84" s="1"/>
  <c r="FL74"/>
  <c r="FN74" s="1"/>
  <c r="FL63"/>
  <c r="FN63" s="1"/>
  <c r="FL52"/>
  <c r="FN52" s="1"/>
  <c r="FL41"/>
  <c r="FN41" s="1"/>
  <c r="FL82"/>
  <c r="FN82" s="1"/>
  <c r="FL71"/>
  <c r="FN71" s="1"/>
  <c r="FL60"/>
  <c r="FN60" s="1"/>
  <c r="FL50"/>
  <c r="FN50" s="1"/>
  <c r="FL38"/>
  <c r="FN38" s="1"/>
  <c r="FL79"/>
  <c r="FN79" s="1"/>
  <c r="FL68"/>
  <c r="FN68" s="1"/>
  <c r="FL58"/>
  <c r="FN58" s="1"/>
  <c r="FL47"/>
  <c r="FN47" s="1"/>
  <c r="FL84" i="46"/>
  <c r="FN84" s="1"/>
  <c r="FL82"/>
  <c r="FN82" s="1"/>
  <c r="FL79"/>
  <c r="FN79" s="1"/>
  <c r="FL76"/>
  <c r="FN76" s="1"/>
  <c r="FL74"/>
  <c r="FN74" s="1"/>
  <c r="FL71"/>
  <c r="FN71" s="1"/>
  <c r="FL68"/>
  <c r="FN68" s="1"/>
  <c r="FL66"/>
  <c r="FN66" s="1"/>
  <c r="FL63"/>
  <c r="FN63" s="1"/>
  <c r="FL60"/>
  <c r="FN60" s="1"/>
  <c r="FL58"/>
  <c r="FN58" s="1"/>
  <c r="FL55"/>
  <c r="FN55" s="1"/>
  <c r="FL52"/>
  <c r="FN52" s="1"/>
  <c r="FL50"/>
  <c r="FN50" s="1"/>
  <c r="FL47"/>
  <c r="FN47" s="1"/>
  <c r="FL44"/>
  <c r="FN44" s="1"/>
  <c r="FL42"/>
  <c r="FN42" s="1"/>
  <c r="FL39"/>
  <c r="FN39" s="1"/>
  <c r="FL36"/>
  <c r="FN36" s="1"/>
  <c r="FL81"/>
  <c r="FN81" s="1"/>
  <c r="FL73"/>
  <c r="FN73" s="1"/>
  <c r="FL65"/>
  <c r="FN65" s="1"/>
  <c r="FL57"/>
  <c r="FN57" s="1"/>
  <c r="FL49"/>
  <c r="FN49" s="1"/>
  <c r="FL41"/>
  <c r="FN41" s="1"/>
  <c r="FL85"/>
  <c r="FN85" s="1"/>
  <c r="FL77"/>
  <c r="FN77" s="1"/>
  <c r="FL69"/>
  <c r="FN69" s="1"/>
  <c r="FL61"/>
  <c r="FN61" s="1"/>
  <c r="FL53"/>
  <c r="FN53" s="1"/>
  <c r="FL45"/>
  <c r="FN45" s="1"/>
  <c r="FL37"/>
  <c r="FN37" s="1"/>
  <c r="FL80"/>
  <c r="FN80" s="1"/>
  <c r="FL70"/>
  <c r="FN70" s="1"/>
  <c r="FL59"/>
  <c r="FN59" s="1"/>
  <c r="FL48"/>
  <c r="FN48" s="1"/>
  <c r="FL38"/>
  <c r="FN38" s="1"/>
  <c r="FL78"/>
  <c r="FN78" s="1"/>
  <c r="FL67"/>
  <c r="FN67" s="1"/>
  <c r="FL56"/>
  <c r="FN56" s="1"/>
  <c r="FL46"/>
  <c r="FN46" s="1"/>
  <c r="FL75"/>
  <c r="FN75" s="1"/>
  <c r="FL64"/>
  <c r="FN64" s="1"/>
  <c r="FL54"/>
  <c r="FN54" s="1"/>
  <c r="FL43"/>
  <c r="FN43" s="1"/>
  <c r="FL83"/>
  <c r="FN83" s="1"/>
  <c r="FL72"/>
  <c r="FN72" s="1"/>
  <c r="FL62"/>
  <c r="FN62" s="1"/>
  <c r="FL51"/>
  <c r="FN51" s="1"/>
  <c r="FL40"/>
  <c r="FN40" s="1"/>
  <c r="FL85" i="45"/>
  <c r="FN85" s="1"/>
  <c r="FL77"/>
  <c r="FN77" s="1"/>
  <c r="FL69"/>
  <c r="FN69" s="1"/>
  <c r="FL61"/>
  <c r="FN61" s="1"/>
  <c r="FL53"/>
  <c r="FN53" s="1"/>
  <c r="FL50"/>
  <c r="FN50" s="1"/>
  <c r="FL47"/>
  <c r="FL40"/>
  <c r="FN40" s="1"/>
  <c r="FL37"/>
  <c r="FN37" s="1"/>
  <c r="FL84"/>
  <c r="FN84" s="1"/>
  <c r="FL82"/>
  <c r="FN82" s="1"/>
  <c r="FL79"/>
  <c r="FN79" s="1"/>
  <c r="FL76"/>
  <c r="FN76" s="1"/>
  <c r="FL74"/>
  <c r="FN74" s="1"/>
  <c r="FL71"/>
  <c r="FN71" s="1"/>
  <c r="FL68"/>
  <c r="FN68" s="1"/>
  <c r="FL66"/>
  <c r="FN66" s="1"/>
  <c r="FL63"/>
  <c r="FN63" s="1"/>
  <c r="FL60"/>
  <c r="FN60" s="1"/>
  <c r="FL58"/>
  <c r="FN58" s="1"/>
  <c r="FL55"/>
  <c r="FN55" s="1"/>
  <c r="FL52"/>
  <c r="FN52" s="1"/>
  <c r="FL49"/>
  <c r="FN49" s="1"/>
  <c r="FL46"/>
  <c r="FN46" s="1"/>
  <c r="FL43"/>
  <c r="FN43" s="1"/>
  <c r="FL83"/>
  <c r="FN83" s="1"/>
  <c r="FL80"/>
  <c r="FN80" s="1"/>
  <c r="FL78"/>
  <c r="FN78" s="1"/>
  <c r="FL75"/>
  <c r="FN75" s="1"/>
  <c r="FL72"/>
  <c r="FN72" s="1"/>
  <c r="FL70"/>
  <c r="FN70" s="1"/>
  <c r="FL67"/>
  <c r="FN67" s="1"/>
  <c r="FL64"/>
  <c r="FN64" s="1"/>
  <c r="FL62"/>
  <c r="FN62" s="1"/>
  <c r="FL59"/>
  <c r="FN59" s="1"/>
  <c r="FL56"/>
  <c r="FN56" s="1"/>
  <c r="FL54"/>
  <c r="FN54" s="1"/>
  <c r="FL51"/>
  <c r="FN47"/>
  <c r="FL44"/>
  <c r="FN44" s="1"/>
  <c r="FL41"/>
  <c r="FN41" s="1"/>
  <c r="FL38"/>
  <c r="FN38" s="1"/>
  <c r="FL65"/>
  <c r="FN65" s="1"/>
  <c r="FL42"/>
  <c r="FN42" s="1"/>
  <c r="FL73"/>
  <c r="FN73" s="1"/>
  <c r="FN51"/>
  <c r="FL39"/>
  <c r="FN39" s="1"/>
  <c r="FL81"/>
  <c r="FN81" s="1"/>
  <c r="FL48"/>
  <c r="FN48" s="1"/>
  <c r="FL36"/>
  <c r="FN36" s="1"/>
  <c r="FL57"/>
  <c r="FN57" s="1"/>
  <c r="FL45"/>
  <c r="FN45" s="1"/>
  <c r="BF48" i="72"/>
  <c r="DU48" s="1"/>
  <c r="Y48" s="1"/>
  <c r="BJ54"/>
  <c r="EU54" s="1"/>
  <c r="AC54" s="1"/>
  <c r="BF58"/>
  <c r="DU58" s="1"/>
  <c r="Y58" s="1"/>
  <c r="AX64"/>
  <c r="BU64" s="1"/>
  <c r="Q64" s="1"/>
  <c r="BJ65"/>
  <c r="EU65" s="1"/>
  <c r="AC65" s="1"/>
  <c r="BJ69"/>
  <c r="EU69" s="1"/>
  <c r="AC69" s="1"/>
  <c r="AX70"/>
  <c r="BU70" s="1"/>
  <c r="Q70" s="1"/>
  <c r="BF72"/>
  <c r="DU72" s="1"/>
  <c r="Y72" s="1"/>
  <c r="BF74"/>
  <c r="DU74" s="1"/>
  <c r="Y74" s="1"/>
  <c r="AX81"/>
  <c r="BU81" s="1"/>
  <c r="Q81" s="1"/>
  <c r="BF85"/>
  <c r="DU85" s="1"/>
  <c r="Y85" s="1"/>
  <c r="BI36" i="71"/>
  <c r="EJ36" s="1"/>
  <c r="EK36" s="1"/>
  <c r="AX38"/>
  <c r="BU38" s="1"/>
  <c r="Q38" s="1"/>
  <c r="AX50"/>
  <c r="BU50" s="1"/>
  <c r="Q50" s="1"/>
  <c r="BB52"/>
  <c r="CU52" s="1"/>
  <c r="U52" s="1"/>
  <c r="BJ54"/>
  <c r="EU54" s="1"/>
  <c r="AC54" s="1"/>
  <c r="BF57"/>
  <c r="DU57" s="1"/>
  <c r="Y57" s="1"/>
  <c r="AX58"/>
  <c r="BU58" s="1"/>
  <c r="Q58" s="1"/>
  <c r="AX66"/>
  <c r="BU66" s="1"/>
  <c r="Q66" s="1"/>
  <c r="AX69"/>
  <c r="BU69" s="1"/>
  <c r="Q69" s="1"/>
  <c r="BF69"/>
  <c r="DU69" s="1"/>
  <c r="Y69" s="1"/>
  <c r="AX84"/>
  <c r="BU84" s="1"/>
  <c r="Q84" s="1"/>
  <c r="BE36" i="70"/>
  <c r="DJ36" s="1"/>
  <c r="V12" s="1"/>
  <c r="AX39"/>
  <c r="BU39" s="1"/>
  <c r="Q39" s="1"/>
  <c r="AX43"/>
  <c r="BU43" s="1"/>
  <c r="Q43" s="1"/>
  <c r="BB44"/>
  <c r="CU44" s="1"/>
  <c r="U44" s="1"/>
  <c r="BJ47"/>
  <c r="EU47" s="1"/>
  <c r="AC47" s="1"/>
  <c r="AX48"/>
  <c r="BU48" s="1"/>
  <c r="Q48" s="1"/>
  <c r="BB51"/>
  <c r="CU51" s="1"/>
  <c r="U51" s="1"/>
  <c r="BF51"/>
  <c r="DU51" s="1"/>
  <c r="Y51" s="1"/>
  <c r="AX51"/>
  <c r="BU51" s="1"/>
  <c r="Q51" s="1"/>
  <c r="AK40" i="72"/>
  <c r="BF46"/>
  <c r="DU46" s="1"/>
  <c r="Y46" s="1"/>
  <c r="BF50"/>
  <c r="DU50" s="1"/>
  <c r="Y50" s="1"/>
  <c r="BF56"/>
  <c r="DU56" s="1"/>
  <c r="Y56" s="1"/>
  <c r="BJ57"/>
  <c r="EU57" s="1"/>
  <c r="AC57" s="1"/>
  <c r="BF66"/>
  <c r="DU66" s="1"/>
  <c r="Y66" s="1"/>
  <c r="BF68"/>
  <c r="DU68" s="1"/>
  <c r="Y68" s="1"/>
  <c r="BF76"/>
  <c r="DU76" s="1"/>
  <c r="Y76" s="1"/>
  <c r="BF77"/>
  <c r="DU77" s="1"/>
  <c r="Y77" s="1"/>
  <c r="BJ81"/>
  <c r="EU81" s="1"/>
  <c r="AC81" s="1"/>
  <c r="BJ49" i="71"/>
  <c r="EU49" s="1"/>
  <c r="AC49" s="1"/>
  <c r="BF62"/>
  <c r="DU62" s="1"/>
  <c r="Y62" s="1"/>
  <c r="BJ72"/>
  <c r="EU72" s="1"/>
  <c r="AC72" s="1"/>
  <c r="BF73"/>
  <c r="DU73" s="1"/>
  <c r="Y73" s="1"/>
  <c r="BB59" i="70"/>
  <c r="CU59" s="1"/>
  <c r="U59" s="1"/>
  <c r="AX59"/>
  <c r="BU59" s="1"/>
  <c r="Q59" s="1"/>
  <c r="BB69"/>
  <c r="CU69" s="1"/>
  <c r="U69" s="1"/>
  <c r="AX69"/>
  <c r="BU69" s="1"/>
  <c r="Q69" s="1"/>
  <c r="AX46" i="72"/>
  <c r="BU46" s="1"/>
  <c r="Q46" s="1"/>
  <c r="AX50"/>
  <c r="BU50" s="1"/>
  <c r="Q50" s="1"/>
  <c r="BF52"/>
  <c r="DU52" s="1"/>
  <c r="Y52" s="1"/>
  <c r="BF54"/>
  <c r="DU54" s="1"/>
  <c r="Y54" s="1"/>
  <c r="AX56"/>
  <c r="BU56" s="1"/>
  <c r="Q56" s="1"/>
  <c r="BJ58"/>
  <c r="EU58" s="1"/>
  <c r="AC58" s="1"/>
  <c r="BF60"/>
  <c r="DU60" s="1"/>
  <c r="Y60" s="1"/>
  <c r="BF62"/>
  <c r="DU62" s="1"/>
  <c r="Y62" s="1"/>
  <c r="AX66"/>
  <c r="BU66" s="1"/>
  <c r="Q66" s="1"/>
  <c r="AX68"/>
  <c r="BU68" s="1"/>
  <c r="Q68" s="1"/>
  <c r="BJ72"/>
  <c r="EU72" s="1"/>
  <c r="AC72" s="1"/>
  <c r="AX76"/>
  <c r="BU76" s="1"/>
  <c r="Q76" s="1"/>
  <c r="AX77"/>
  <c r="BU77" s="1"/>
  <c r="Q77" s="1"/>
  <c r="BJ85"/>
  <c r="EU85" s="1"/>
  <c r="AC85" s="1"/>
  <c r="AX41" i="71"/>
  <c r="BU41" s="1"/>
  <c r="Q41" s="1"/>
  <c r="BJ41"/>
  <c r="EU41" s="1"/>
  <c r="AC41" s="1"/>
  <c r="BF44"/>
  <c r="DU44" s="1"/>
  <c r="Y44" s="1"/>
  <c r="AX45"/>
  <c r="BU45" s="1"/>
  <c r="Q45" s="1"/>
  <c r="BJ45"/>
  <c r="EU45" s="1"/>
  <c r="AC45" s="1"/>
  <c r="BF48"/>
  <c r="DU48" s="1"/>
  <c r="Y48" s="1"/>
  <c r="BF54"/>
  <c r="DU54" s="1"/>
  <c r="Y54" s="1"/>
  <c r="AX62"/>
  <c r="BU62" s="1"/>
  <c r="Q62" s="1"/>
  <c r="BF67"/>
  <c r="DU67" s="1"/>
  <c r="Y67" s="1"/>
  <c r="BJ68"/>
  <c r="EU68" s="1"/>
  <c r="AC68" s="1"/>
  <c r="BF71"/>
  <c r="DU71" s="1"/>
  <c r="Y71" s="1"/>
  <c r="AX73"/>
  <c r="BU73" s="1"/>
  <c r="Q73" s="1"/>
  <c r="BF47" i="70"/>
  <c r="DU47" s="1"/>
  <c r="Y47" s="1"/>
  <c r="BB55"/>
  <c r="CU55" s="1"/>
  <c r="U55" s="1"/>
  <c r="AX55"/>
  <c r="BU55" s="1"/>
  <c r="Q55" s="1"/>
  <c r="BJ59"/>
  <c r="EU59" s="1"/>
  <c r="AC59" s="1"/>
  <c r="BF64" i="72"/>
  <c r="DU64" s="1"/>
  <c r="Y64" s="1"/>
  <c r="BF70"/>
  <c r="DU70" s="1"/>
  <c r="Y70" s="1"/>
  <c r="BJ76"/>
  <c r="EU76" s="1"/>
  <c r="AC76" s="1"/>
  <c r="BJ77"/>
  <c r="EU77" s="1"/>
  <c r="AC77" s="1"/>
  <c r="BF81"/>
  <c r="DU81" s="1"/>
  <c r="Y81" s="1"/>
  <c r="BE36" i="71"/>
  <c r="DJ36" s="1"/>
  <c r="V12" s="1"/>
  <c r="BF53"/>
  <c r="DU53" s="1"/>
  <c r="Y53" s="1"/>
  <c r="BF58"/>
  <c r="DU58" s="1"/>
  <c r="Y58" s="1"/>
  <c r="BJ62"/>
  <c r="EU62" s="1"/>
  <c r="AC62" s="1"/>
  <c r="BF66"/>
  <c r="DU66" s="1"/>
  <c r="Y66" s="1"/>
  <c r="BF39" i="70"/>
  <c r="DU39" s="1"/>
  <c r="Y39" s="1"/>
  <c r="BF43"/>
  <c r="DU43" s="1"/>
  <c r="Y43" s="1"/>
  <c r="BB66"/>
  <c r="CU66" s="1"/>
  <c r="U66" s="1"/>
  <c r="AX66"/>
  <c r="BU66" s="1"/>
  <c r="Q66" s="1"/>
  <c r="BJ66"/>
  <c r="EU66" s="1"/>
  <c r="AC66" s="1"/>
  <c r="AX72"/>
  <c r="BU72" s="1"/>
  <c r="Q72" s="1"/>
  <c r="BJ72"/>
  <c r="EU72" s="1"/>
  <c r="AC72" s="1"/>
  <c r="BJ61"/>
  <c r="EU61" s="1"/>
  <c r="AC61" s="1"/>
  <c r="BF63"/>
  <c r="DU63" s="1"/>
  <c r="Y63" s="1"/>
  <c r="AX65"/>
  <c r="BU65" s="1"/>
  <c r="Q65" s="1"/>
  <c r="AX73"/>
  <c r="BU73" s="1"/>
  <c r="Q73" s="1"/>
  <c r="AX84"/>
  <c r="BU84" s="1"/>
  <c r="Q84" s="1"/>
  <c r="BE36" i="69"/>
  <c r="DJ36" s="1"/>
  <c r="V12" s="1"/>
  <c r="BJ37"/>
  <c r="EU37" s="1"/>
  <c r="AC37" s="1"/>
  <c r="AX39"/>
  <c r="BU39" s="1"/>
  <c r="Q39" s="1"/>
  <c r="BF41"/>
  <c r="DU41" s="1"/>
  <c r="Y41" s="1"/>
  <c r="BJ44"/>
  <c r="EU44" s="1"/>
  <c r="AC44" s="1"/>
  <c r="AX47"/>
  <c r="BU47" s="1"/>
  <c r="Q47" s="1"/>
  <c r="BF50"/>
  <c r="DU50" s="1"/>
  <c r="Y50" s="1"/>
  <c r="AX52"/>
  <c r="BU52" s="1"/>
  <c r="Q52" s="1"/>
  <c r="AX56"/>
  <c r="BU56" s="1"/>
  <c r="Q56" s="1"/>
  <c r="BF58"/>
  <c r="DU58" s="1"/>
  <c r="Y58" s="1"/>
  <c r="BJ59"/>
  <c r="EU59" s="1"/>
  <c r="AC59" s="1"/>
  <c r="BJ60"/>
  <c r="EU60" s="1"/>
  <c r="AC60" s="1"/>
  <c r="AX65"/>
  <c r="BU65" s="1"/>
  <c r="Q65" s="1"/>
  <c r="BF67"/>
  <c r="DU67" s="1"/>
  <c r="Y67" s="1"/>
  <c r="AX68"/>
  <c r="BU68" s="1"/>
  <c r="Q68" s="1"/>
  <c r="BJ76"/>
  <c r="EU76" s="1"/>
  <c r="AC76" s="1"/>
  <c r="BJ77"/>
  <c r="EU77" s="1"/>
  <c r="AC77" s="1"/>
  <c r="BM36" i="68"/>
  <c r="FJ36" s="1"/>
  <c r="BF44"/>
  <c r="DU44" s="1"/>
  <c r="Y44" s="1"/>
  <c r="BJ45"/>
  <c r="EU45" s="1"/>
  <c r="AC45" s="1"/>
  <c r="BF46"/>
  <c r="DU46" s="1"/>
  <c r="Y46" s="1"/>
  <c r="BF50"/>
  <c r="DU50" s="1"/>
  <c r="Y50" s="1"/>
  <c r="BJ54"/>
  <c r="EU54" s="1"/>
  <c r="AC54" s="1"/>
  <c r="BB55"/>
  <c r="CU55" s="1"/>
  <c r="U55" s="1"/>
  <c r="BF57"/>
  <c r="DU57" s="1"/>
  <c r="Y57" s="1"/>
  <c r="AX58"/>
  <c r="BU58" s="1"/>
  <c r="Q58" s="1"/>
  <c r="BF58"/>
  <c r="DU58" s="1"/>
  <c r="Y58" s="1"/>
  <c r="BF62"/>
  <c r="DU62" s="1"/>
  <c r="Y62" s="1"/>
  <c r="AX64"/>
  <c r="BU64" s="1"/>
  <c r="Q64" s="1"/>
  <c r="AX66"/>
  <c r="BU66" s="1"/>
  <c r="Q66" s="1"/>
  <c r="BJ70"/>
  <c r="EU70" s="1"/>
  <c r="AC70" s="1"/>
  <c r="AX74"/>
  <c r="BU74" s="1"/>
  <c r="Q74" s="1"/>
  <c r="AX80"/>
  <c r="BU80" s="1"/>
  <c r="Q80" s="1"/>
  <c r="BA36" i="67"/>
  <c r="CJ36" s="1"/>
  <c r="R12" s="1"/>
  <c r="AX37"/>
  <c r="BU37" s="1"/>
  <c r="Q37" s="1"/>
  <c r="BF39"/>
  <c r="DU39" s="1"/>
  <c r="Y39" s="1"/>
  <c r="BJ44"/>
  <c r="EU44" s="1"/>
  <c r="AC44" s="1"/>
  <c r="BJ45"/>
  <c r="EU45" s="1"/>
  <c r="AC45" s="1"/>
  <c r="BF48"/>
  <c r="DU48" s="1"/>
  <c r="Y48" s="1"/>
  <c r="BF49"/>
  <c r="DU49" s="1"/>
  <c r="Y49" s="1"/>
  <c r="AX53"/>
  <c r="BU53" s="1"/>
  <c r="Q53" s="1"/>
  <c r="BF56"/>
  <c r="DU56" s="1"/>
  <c r="Y56" s="1"/>
  <c r="AX57"/>
  <c r="BU57" s="1"/>
  <c r="Q57" s="1"/>
  <c r="AX58"/>
  <c r="BU58" s="1"/>
  <c r="Q58" s="1"/>
  <c r="BF62"/>
  <c r="DU62" s="1"/>
  <c r="Y62" s="1"/>
  <c r="BJ63"/>
  <c r="EU63" s="1"/>
  <c r="AC63" s="1"/>
  <c r="AX64"/>
  <c r="BU64" s="1"/>
  <c r="Q64" s="1"/>
  <c r="AX66"/>
  <c r="BU66" s="1"/>
  <c r="Q66" s="1"/>
  <c r="BJ69"/>
  <c r="EU69" s="1"/>
  <c r="AC69" s="1"/>
  <c r="AX74"/>
  <c r="BU74" s="1"/>
  <c r="Q74" s="1"/>
  <c r="BA36" i="66"/>
  <c r="CJ36" s="1"/>
  <c r="R12" s="1"/>
  <c r="AX37"/>
  <c r="BU37" s="1"/>
  <c r="Q37" s="1"/>
  <c r="AX39"/>
  <c r="BU39" s="1"/>
  <c r="Q39" s="1"/>
  <c r="BF41"/>
  <c r="DU41" s="1"/>
  <c r="Y41" s="1"/>
  <c r="BF43"/>
  <c r="DU43" s="1"/>
  <c r="Y43" s="1"/>
  <c r="BF45"/>
  <c r="DU45" s="1"/>
  <c r="Y45" s="1"/>
  <c r="BF47"/>
  <c r="DU47" s="1"/>
  <c r="Y47" s="1"/>
  <c r="BF48"/>
  <c r="DU48" s="1"/>
  <c r="Y48" s="1"/>
  <c r="AX52"/>
  <c r="BU52" s="1"/>
  <c r="Q52" s="1"/>
  <c r="BF56"/>
  <c r="DU56" s="1"/>
  <c r="Y56" s="1"/>
  <c r="BF58"/>
  <c r="DU58" s="1"/>
  <c r="Y58" s="1"/>
  <c r="BF62"/>
  <c r="DU62" s="1"/>
  <c r="Y62" s="1"/>
  <c r="AX63"/>
  <c r="BU63" s="1"/>
  <c r="Q63" s="1"/>
  <c r="AX64"/>
  <c r="BU64" s="1"/>
  <c r="Q64" s="1"/>
  <c r="BJ73"/>
  <c r="EU73" s="1"/>
  <c r="AC73" s="1"/>
  <c r="BJ74"/>
  <c r="EU74" s="1"/>
  <c r="AC74" s="1"/>
  <c r="BJ79"/>
  <c r="EU79" s="1"/>
  <c r="AC79" s="1"/>
  <c r="AX36" i="65"/>
  <c r="BU36" s="1"/>
  <c r="Q36" s="1"/>
  <c r="BF36"/>
  <c r="DU36" s="1"/>
  <c r="Y36" s="1"/>
  <c r="BF38"/>
  <c r="DU38" s="1"/>
  <c r="Y38" s="1"/>
  <c r="BJ43"/>
  <c r="EU43" s="1"/>
  <c r="AC43" s="1"/>
  <c r="BF46"/>
  <c r="DU46" s="1"/>
  <c r="Y46" s="1"/>
  <c r="AX48"/>
  <c r="BU48" s="1"/>
  <c r="Q48" s="1"/>
  <c r="BJ48"/>
  <c r="EU48" s="1"/>
  <c r="AC48" s="1"/>
  <c r="BJ51"/>
  <c r="EU51" s="1"/>
  <c r="AC51" s="1"/>
  <c r="AX56"/>
  <c r="BU56" s="1"/>
  <c r="Q56" s="1"/>
  <c r="BJ61"/>
  <c r="EU61" s="1"/>
  <c r="AC61" s="1"/>
  <c r="AX63"/>
  <c r="BU63" s="1"/>
  <c r="Q63" s="1"/>
  <c r="AX65"/>
  <c r="BU65" s="1"/>
  <c r="Q65" s="1"/>
  <c r="AX71"/>
  <c r="BU71" s="1"/>
  <c r="Q71" s="1"/>
  <c r="BJ71"/>
  <c r="EU71" s="1"/>
  <c r="AC71" s="1"/>
  <c r="BF73"/>
  <c r="DU73" s="1"/>
  <c r="Y73" s="1"/>
  <c r="BJ74"/>
  <c r="EU74" s="1"/>
  <c r="AC74" s="1"/>
  <c r="AX78"/>
  <c r="BU78" s="1"/>
  <c r="Q78" s="1"/>
  <c r="AX80"/>
  <c r="BU80" s="1"/>
  <c r="Q80" s="1"/>
  <c r="BJ81"/>
  <c r="EU81" s="1"/>
  <c r="AC81" s="1"/>
  <c r="BF82"/>
  <c r="DU82" s="1"/>
  <c r="Y82" s="1"/>
  <c r="AX36" i="64"/>
  <c r="BU36" s="1"/>
  <c r="Q36" s="1"/>
  <c r="BF36"/>
  <c r="DU36" s="1"/>
  <c r="Y36" s="1"/>
  <c r="BF38"/>
  <c r="DU38" s="1"/>
  <c r="Y38" s="1"/>
  <c r="AX44"/>
  <c r="BU44" s="1"/>
  <c r="Q44" s="1"/>
  <c r="BF44"/>
  <c r="DU44" s="1"/>
  <c r="Y44" s="1"/>
  <c r="AX48"/>
  <c r="BU48" s="1"/>
  <c r="Q48" s="1"/>
  <c r="BF48"/>
  <c r="DU48" s="1"/>
  <c r="Y48" s="1"/>
  <c r="AX50"/>
  <c r="BU50" s="1"/>
  <c r="Q50" s="1"/>
  <c r="AX52"/>
  <c r="BU52" s="1"/>
  <c r="Q52" s="1"/>
  <c r="BF54"/>
  <c r="DU54" s="1"/>
  <c r="Y54" s="1"/>
  <c r="BF56"/>
  <c r="DU56" s="1"/>
  <c r="Y56" s="1"/>
  <c r="AX61"/>
  <c r="BU61" s="1"/>
  <c r="Q61" s="1"/>
  <c r="BJ64"/>
  <c r="EU64" s="1"/>
  <c r="AC64" s="1"/>
  <c r="BJ65"/>
  <c r="EU65" s="1"/>
  <c r="AC65" s="1"/>
  <c r="BF69"/>
  <c r="DU69" s="1"/>
  <c r="Y69" s="1"/>
  <c r="AX75"/>
  <c r="BU75" s="1"/>
  <c r="Q75" s="1"/>
  <c r="AX80"/>
  <c r="BU80" s="1"/>
  <c r="Q80" s="1"/>
  <c r="BF39" i="63"/>
  <c r="DU39" s="1"/>
  <c r="Y39" s="1"/>
  <c r="BF41"/>
  <c r="DU41" s="1"/>
  <c r="Y41" s="1"/>
  <c r="BJ44"/>
  <c r="EU44" s="1"/>
  <c r="AC44" s="1"/>
  <c r="BF45"/>
  <c r="DU45" s="1"/>
  <c r="Y45" s="1"/>
  <c r="BB47"/>
  <c r="CU47" s="1"/>
  <c r="U47" s="1"/>
  <c r="BF47"/>
  <c r="DU47" s="1"/>
  <c r="Y47" s="1"/>
  <c r="BJ49"/>
  <c r="EU49" s="1"/>
  <c r="AC49" s="1"/>
  <c r="AX49"/>
  <c r="BU49" s="1"/>
  <c r="Q49" s="1"/>
  <c r="BB67"/>
  <c r="CU67" s="1"/>
  <c r="U67" s="1"/>
  <c r="BJ67"/>
  <c r="EU67" s="1"/>
  <c r="AC67" s="1"/>
  <c r="AX67"/>
  <c r="BU67" s="1"/>
  <c r="Q67" s="1"/>
  <c r="BA36" i="62"/>
  <c r="CJ36" s="1"/>
  <c r="R12" s="1"/>
  <c r="AX62"/>
  <c r="BU62" s="1"/>
  <c r="Q62" s="1"/>
  <c r="BF62"/>
  <c r="DU62" s="1"/>
  <c r="Y62" s="1"/>
  <c r="BJ62"/>
  <c r="EU62" s="1"/>
  <c r="AC62" s="1"/>
  <c r="BB72"/>
  <c r="CU72" s="1"/>
  <c r="U72" s="1"/>
  <c r="BJ72"/>
  <c r="EU72" s="1"/>
  <c r="AC72" s="1"/>
  <c r="AX72"/>
  <c r="BU72" s="1"/>
  <c r="Q72" s="1"/>
  <c r="BJ83" i="70"/>
  <c r="EU83" s="1"/>
  <c r="AC83" s="1"/>
  <c r="BI36" i="69"/>
  <c r="EJ36" s="1"/>
  <c r="EK36" s="1"/>
  <c r="BF43"/>
  <c r="DU43" s="1"/>
  <c r="Y43" s="1"/>
  <c r="BF61"/>
  <c r="DU61" s="1"/>
  <c r="Y61" s="1"/>
  <c r="BF63"/>
  <c r="DU63" s="1"/>
  <c r="Y63" s="1"/>
  <c r="BJ64"/>
  <c r="EU64" s="1"/>
  <c r="AC64" s="1"/>
  <c r="BF42" i="68"/>
  <c r="DU42" s="1"/>
  <c r="Y42" s="1"/>
  <c r="BE36" i="67"/>
  <c r="DJ36" s="1"/>
  <c r="V12" s="1"/>
  <c r="BF41"/>
  <c r="DU41" s="1"/>
  <c r="Y41" s="1"/>
  <c r="BJ73"/>
  <c r="EU73" s="1"/>
  <c r="AC73" s="1"/>
  <c r="BF76"/>
  <c r="DU76" s="1"/>
  <c r="Y76" s="1"/>
  <c r="BJ51" i="66"/>
  <c r="EU51" s="1"/>
  <c r="AC51" s="1"/>
  <c r="BF72"/>
  <c r="DU72" s="1"/>
  <c r="Y72" s="1"/>
  <c r="BF76"/>
  <c r="DU76" s="1"/>
  <c r="Y76" s="1"/>
  <c r="BA36" i="65"/>
  <c r="CJ36" s="1"/>
  <c r="R12" s="1"/>
  <c r="BI36"/>
  <c r="EJ36" s="1"/>
  <c r="EK36" s="1"/>
  <c r="BF40"/>
  <c r="DU40" s="1"/>
  <c r="Y40" s="1"/>
  <c r="BF47"/>
  <c r="DU47" s="1"/>
  <c r="Y47" s="1"/>
  <c r="BF57"/>
  <c r="DU57" s="1"/>
  <c r="Y57" s="1"/>
  <c r="BF67"/>
  <c r="DU67" s="1"/>
  <c r="Y67" s="1"/>
  <c r="BF69"/>
  <c r="DU69" s="1"/>
  <c r="Y69" s="1"/>
  <c r="BJ85"/>
  <c r="EU85" s="1"/>
  <c r="AC85" s="1"/>
  <c r="BA36" i="64"/>
  <c r="CJ36" s="1"/>
  <c r="R12" s="1"/>
  <c r="BI36"/>
  <c r="EJ36" s="1"/>
  <c r="EK36" s="1"/>
  <c r="BF40"/>
  <c r="DU40" s="1"/>
  <c r="Y40" s="1"/>
  <c r="BF58"/>
  <c r="DU58" s="1"/>
  <c r="Y58" s="1"/>
  <c r="BF63"/>
  <c r="DU63" s="1"/>
  <c r="Y63" s="1"/>
  <c r="BJ72"/>
  <c r="EU72" s="1"/>
  <c r="AC72" s="1"/>
  <c r="BB59" i="63"/>
  <c r="CU59" s="1"/>
  <c r="U59" s="1"/>
  <c r="AX59"/>
  <c r="BU59" s="1"/>
  <c r="Q59" s="1"/>
  <c r="BB63"/>
  <c r="CU63" s="1"/>
  <c r="U63" s="1"/>
  <c r="AX63"/>
  <c r="BU63" s="1"/>
  <c r="Q63" s="1"/>
  <c r="BJ72"/>
  <c r="EU72" s="1"/>
  <c r="AC72" s="1"/>
  <c r="BB42" i="62"/>
  <c r="CU42" s="1"/>
  <c r="U42" s="1"/>
  <c r="BJ42"/>
  <c r="EU42" s="1"/>
  <c r="AC42" s="1"/>
  <c r="AX42"/>
  <c r="BU42" s="1"/>
  <c r="Q42" s="1"/>
  <c r="BB64"/>
  <c r="CU64" s="1"/>
  <c r="U64" s="1"/>
  <c r="AX64"/>
  <c r="BU64" s="1"/>
  <c r="Q64" s="1"/>
  <c r="BB84"/>
  <c r="CU84" s="1"/>
  <c r="U84" s="1"/>
  <c r="AX84"/>
  <c r="BU84" s="1"/>
  <c r="Q84" s="1"/>
  <c r="BF61" i="70"/>
  <c r="DU61" s="1"/>
  <c r="Y61" s="1"/>
  <c r="BJ79"/>
  <c r="EU79" s="1"/>
  <c r="AC79" s="1"/>
  <c r="BF82"/>
  <c r="DU82" s="1"/>
  <c r="Y82" s="1"/>
  <c r="BM36" i="69"/>
  <c r="FJ36" s="1"/>
  <c r="BF37"/>
  <c r="DU37" s="1"/>
  <c r="Y37" s="1"/>
  <c r="BJ40"/>
  <c r="EU40" s="1"/>
  <c r="AC40" s="1"/>
  <c r="BJ41"/>
  <c r="EU41" s="1"/>
  <c r="AC41" s="1"/>
  <c r="AX43"/>
  <c r="BU43" s="1"/>
  <c r="Q43" s="1"/>
  <c r="AX48"/>
  <c r="BU48" s="1"/>
  <c r="Q48" s="1"/>
  <c r="BJ50"/>
  <c r="EU50" s="1"/>
  <c r="AC50" s="1"/>
  <c r="AX55"/>
  <c r="BU55" s="1"/>
  <c r="Q55" s="1"/>
  <c r="BJ55"/>
  <c r="EU55" s="1"/>
  <c r="AC55" s="1"/>
  <c r="BF59"/>
  <c r="DU59" s="1"/>
  <c r="Y59" s="1"/>
  <c r="AX61"/>
  <c r="BU61" s="1"/>
  <c r="Q61" s="1"/>
  <c r="AX63"/>
  <c r="BU63" s="1"/>
  <c r="Q63" s="1"/>
  <c r="BJ67"/>
  <c r="EU67" s="1"/>
  <c r="AC67" s="1"/>
  <c r="AX69"/>
  <c r="BU69" s="1"/>
  <c r="Q69" s="1"/>
  <c r="AX73"/>
  <c r="BU73" s="1"/>
  <c r="Q73" s="1"/>
  <c r="BJ73"/>
  <c r="EU73" s="1"/>
  <c r="AC73" s="1"/>
  <c r="BF76"/>
  <c r="DU76" s="1"/>
  <c r="Y76" s="1"/>
  <c r="BF77"/>
  <c r="DU77" s="1"/>
  <c r="Y77" s="1"/>
  <c r="BJ37" i="68"/>
  <c r="EU37" s="1"/>
  <c r="AC37" s="1"/>
  <c r="BF38"/>
  <c r="DU38" s="1"/>
  <c r="Y38" s="1"/>
  <c r="BJ41"/>
  <c r="EU41" s="1"/>
  <c r="AC41" s="1"/>
  <c r="AX42"/>
  <c r="BU42" s="1"/>
  <c r="Q42" s="1"/>
  <c r="AX48"/>
  <c r="BU48" s="1"/>
  <c r="Q48" s="1"/>
  <c r="BF48"/>
  <c r="DU48" s="1"/>
  <c r="Y48" s="1"/>
  <c r="BJ49"/>
  <c r="EU49" s="1"/>
  <c r="AC49" s="1"/>
  <c r="AX52"/>
  <c r="BU52" s="1"/>
  <c r="Q52" s="1"/>
  <c r="BJ57"/>
  <c r="EU57" s="1"/>
  <c r="AC57" s="1"/>
  <c r="BJ58"/>
  <c r="EU58" s="1"/>
  <c r="AC58" s="1"/>
  <c r="BJ63"/>
  <c r="EU63" s="1"/>
  <c r="AC63" s="1"/>
  <c r="BJ67"/>
  <c r="EU67" s="1"/>
  <c r="AC67" s="1"/>
  <c r="AX68"/>
  <c r="BU68" s="1"/>
  <c r="Q68" s="1"/>
  <c r="BF68"/>
  <c r="DU68" s="1"/>
  <c r="Y68" s="1"/>
  <c r="BF70"/>
  <c r="DU70" s="1"/>
  <c r="Y70" s="1"/>
  <c r="BI36" i="67"/>
  <c r="EJ36" s="1"/>
  <c r="EK36" s="1"/>
  <c r="AX41"/>
  <c r="BU41" s="1"/>
  <c r="Q41" s="1"/>
  <c r="BF45"/>
  <c r="DU45" s="1"/>
  <c r="Y45" s="1"/>
  <c r="BF47"/>
  <c r="DU47" s="1"/>
  <c r="Y47" s="1"/>
  <c r="BJ48"/>
  <c r="EU48" s="1"/>
  <c r="AC48" s="1"/>
  <c r="BF70"/>
  <c r="DU70" s="1"/>
  <c r="Y70" s="1"/>
  <c r="BF72"/>
  <c r="DU72" s="1"/>
  <c r="Y72" s="1"/>
  <c r="AX76"/>
  <c r="BU76" s="1"/>
  <c r="Q76" s="1"/>
  <c r="AX78"/>
  <c r="BU78" s="1"/>
  <c r="Q78" s="1"/>
  <c r="BI36" i="66"/>
  <c r="EJ36" s="1"/>
  <c r="EK36" s="1"/>
  <c r="BJ40"/>
  <c r="EU40" s="1"/>
  <c r="AC40" s="1"/>
  <c r="AX50"/>
  <c r="BU50" s="1"/>
  <c r="Q50" s="1"/>
  <c r="BF50"/>
  <c r="DU50" s="1"/>
  <c r="Y50" s="1"/>
  <c r="BJ55"/>
  <c r="EU55" s="1"/>
  <c r="AC55" s="1"/>
  <c r="BJ58"/>
  <c r="EU58" s="1"/>
  <c r="AC58" s="1"/>
  <c r="BF67"/>
  <c r="DU67" s="1"/>
  <c r="Y67" s="1"/>
  <c r="BF70"/>
  <c r="DU70" s="1"/>
  <c r="Y70" s="1"/>
  <c r="AX72"/>
  <c r="BU72" s="1"/>
  <c r="Q72" s="1"/>
  <c r="BF74"/>
  <c r="DU74" s="1"/>
  <c r="Y74" s="1"/>
  <c r="BF79"/>
  <c r="DU79" s="1"/>
  <c r="Y79" s="1"/>
  <c r="BJ83"/>
  <c r="EU83" s="1"/>
  <c r="AC83" s="1"/>
  <c r="BB36" i="65"/>
  <c r="CU36" s="1"/>
  <c r="U36" s="1"/>
  <c r="AX40"/>
  <c r="BU40" s="1"/>
  <c r="Q40" s="1"/>
  <c r="BF43"/>
  <c r="DU43" s="1"/>
  <c r="Y43" s="1"/>
  <c r="AX44"/>
  <c r="BU44" s="1"/>
  <c r="Q44" s="1"/>
  <c r="BJ44"/>
  <c r="EU44" s="1"/>
  <c r="AC44" s="1"/>
  <c r="BF51"/>
  <c r="DU51" s="1"/>
  <c r="Y51" s="1"/>
  <c r="AX57"/>
  <c r="BU57" s="1"/>
  <c r="Q57" s="1"/>
  <c r="BF61"/>
  <c r="DU61" s="1"/>
  <c r="Y61" s="1"/>
  <c r="AX67"/>
  <c r="BU67" s="1"/>
  <c r="Q67" s="1"/>
  <c r="AX68"/>
  <c r="BU68" s="1"/>
  <c r="Q68" s="1"/>
  <c r="BF74"/>
  <c r="DU74" s="1"/>
  <c r="Y74" s="1"/>
  <c r="AX75"/>
  <c r="BU75" s="1"/>
  <c r="Q75" s="1"/>
  <c r="AX84"/>
  <c r="BU84" s="1"/>
  <c r="Q84" s="1"/>
  <c r="BF84"/>
  <c r="DU84" s="1"/>
  <c r="Y84" s="1"/>
  <c r="BB36" i="64"/>
  <c r="CU36" s="1"/>
  <c r="U36" s="1"/>
  <c r="AX40"/>
  <c r="BU40" s="1"/>
  <c r="Q40" s="1"/>
  <c r="BF42"/>
  <c r="DU42" s="1"/>
  <c r="Y42" s="1"/>
  <c r="BJ43"/>
  <c r="EU43" s="1"/>
  <c r="AC43" s="1"/>
  <c r="BJ49"/>
  <c r="EU49" s="1"/>
  <c r="AC49" s="1"/>
  <c r="AX58"/>
  <c r="BU58" s="1"/>
  <c r="Q58" s="1"/>
  <c r="BF65"/>
  <c r="DU65" s="1"/>
  <c r="Y65" s="1"/>
  <c r="BF71"/>
  <c r="DU71" s="1"/>
  <c r="Y71" s="1"/>
  <c r="AX84"/>
  <c r="BU84" s="1"/>
  <c r="Q84" s="1"/>
  <c r="BA36" i="63"/>
  <c r="CJ36" s="1"/>
  <c r="R12" s="1"/>
  <c r="BI36"/>
  <c r="EJ36" s="1"/>
  <c r="EK36" s="1"/>
  <c r="BJ48"/>
  <c r="EU48" s="1"/>
  <c r="AC48" s="1"/>
  <c r="BB57"/>
  <c r="CU57" s="1"/>
  <c r="U57" s="1"/>
  <c r="BF57"/>
  <c r="DU57" s="1"/>
  <c r="Y57" s="1"/>
  <c r="AX57"/>
  <c r="BU57" s="1"/>
  <c r="Q57" s="1"/>
  <c r="BJ59"/>
  <c r="EU59" s="1"/>
  <c r="AC59" s="1"/>
  <c r="BJ63"/>
  <c r="EU63" s="1"/>
  <c r="AC63" s="1"/>
  <c r="BB40" i="62"/>
  <c r="CU40" s="1"/>
  <c r="U40" s="1"/>
  <c r="AX40"/>
  <c r="BU40" s="1"/>
  <c r="Q40" s="1"/>
  <c r="BB67"/>
  <c r="CU67" s="1"/>
  <c r="U67" s="1"/>
  <c r="BJ67"/>
  <c r="EU67" s="1"/>
  <c r="AC67" s="1"/>
  <c r="AX67"/>
  <c r="BU67" s="1"/>
  <c r="Q67" s="1"/>
  <c r="BB79"/>
  <c r="CU79" s="1"/>
  <c r="U79" s="1"/>
  <c r="AX79"/>
  <c r="BU79" s="1"/>
  <c r="Q79" s="1"/>
  <c r="BF65" i="70"/>
  <c r="DU65" s="1"/>
  <c r="Y65" s="1"/>
  <c r="BF73"/>
  <c r="DU73" s="1"/>
  <c r="Y73" s="1"/>
  <c r="BA36" i="69"/>
  <c r="CJ36" s="1"/>
  <c r="R12" s="1"/>
  <c r="BF39"/>
  <c r="DU39" s="1"/>
  <c r="Y39" s="1"/>
  <c r="BJ63"/>
  <c r="EU63" s="1"/>
  <c r="AC63" s="1"/>
  <c r="BF65"/>
  <c r="DU65" s="1"/>
  <c r="Y65" s="1"/>
  <c r="BF68"/>
  <c r="DU68" s="1"/>
  <c r="Y68" s="1"/>
  <c r="BJ69"/>
  <c r="EU69" s="1"/>
  <c r="AC69" s="1"/>
  <c r="BF64" i="68"/>
  <c r="DU64" s="1"/>
  <c r="Y64" s="1"/>
  <c r="BF66"/>
  <c r="DU66" s="1"/>
  <c r="Y66" s="1"/>
  <c r="BF74"/>
  <c r="DU74" s="1"/>
  <c r="Y74" s="1"/>
  <c r="BM36" i="67"/>
  <c r="FJ36" s="1"/>
  <c r="BF37"/>
  <c r="DU37" s="1"/>
  <c r="Y37" s="1"/>
  <c r="BJ40"/>
  <c r="EU40" s="1"/>
  <c r="AC40" s="1"/>
  <c r="BJ41"/>
  <c r="EU41" s="1"/>
  <c r="AC41" s="1"/>
  <c r="BF57"/>
  <c r="DU57" s="1"/>
  <c r="Y57" s="1"/>
  <c r="BF64"/>
  <c r="DU64" s="1"/>
  <c r="Y64" s="1"/>
  <c r="BF66"/>
  <c r="DU66" s="1"/>
  <c r="Y66" s="1"/>
  <c r="BF74"/>
  <c r="DU74" s="1"/>
  <c r="Y74" s="1"/>
  <c r="BF37" i="66"/>
  <c r="DU37" s="1"/>
  <c r="Y37" s="1"/>
  <c r="BF39"/>
  <c r="DU39" s="1"/>
  <c r="Y39" s="1"/>
  <c r="BF52"/>
  <c r="DU52" s="1"/>
  <c r="Y52" s="1"/>
  <c r="BF63"/>
  <c r="DU63" s="1"/>
  <c r="Y63" s="1"/>
  <c r="BJ69"/>
  <c r="EU69" s="1"/>
  <c r="AC69" s="1"/>
  <c r="BE36" i="65"/>
  <c r="DJ36" s="1"/>
  <c r="V12" s="1"/>
  <c r="BM36"/>
  <c r="FJ36" s="1"/>
  <c r="BJ39"/>
  <c r="EU39" s="1"/>
  <c r="AC39" s="1"/>
  <c r="BJ40"/>
  <c r="EU40" s="1"/>
  <c r="AC40" s="1"/>
  <c r="BJ47"/>
  <c r="EU47" s="1"/>
  <c r="AC47" s="1"/>
  <c r="BF56"/>
  <c r="DU56" s="1"/>
  <c r="Y56" s="1"/>
  <c r="BJ57"/>
  <c r="EU57" s="1"/>
  <c r="AC57" s="1"/>
  <c r="BF63"/>
  <c r="DU63" s="1"/>
  <c r="Y63" s="1"/>
  <c r="BF65"/>
  <c r="DU65" s="1"/>
  <c r="Y65" s="1"/>
  <c r="BJ66"/>
  <c r="EU66" s="1"/>
  <c r="AC66" s="1"/>
  <c r="BJ75"/>
  <c r="EU75" s="1"/>
  <c r="AC75" s="1"/>
  <c r="BF78"/>
  <c r="DU78" s="1"/>
  <c r="Y78" s="1"/>
  <c r="BF80"/>
  <c r="DU80" s="1"/>
  <c r="Y80" s="1"/>
  <c r="BJ39" i="64"/>
  <c r="EU39" s="1"/>
  <c r="AC39" s="1"/>
  <c r="BJ40"/>
  <c r="EU40" s="1"/>
  <c r="AC40" s="1"/>
  <c r="BJ48"/>
  <c r="EU48" s="1"/>
  <c r="AC48" s="1"/>
  <c r="BF50"/>
  <c r="DU50" s="1"/>
  <c r="Y50" s="1"/>
  <c r="BF52"/>
  <c r="DU52" s="1"/>
  <c r="Y52" s="1"/>
  <c r="BF61"/>
  <c r="DU61" s="1"/>
  <c r="Y61" s="1"/>
  <c r="AX65"/>
  <c r="BU65" s="1"/>
  <c r="Q65" s="1"/>
  <c r="AX71"/>
  <c r="BU71" s="1"/>
  <c r="Q71" s="1"/>
  <c r="BF73"/>
  <c r="DU73" s="1"/>
  <c r="Y73" s="1"/>
  <c r="BF75"/>
  <c r="DU75" s="1"/>
  <c r="Y75" s="1"/>
  <c r="BJ83"/>
  <c r="EU83" s="1"/>
  <c r="AC83" s="1"/>
  <c r="BB51" i="63"/>
  <c r="CU51" s="1"/>
  <c r="U51" s="1"/>
  <c r="AX51"/>
  <c r="BU51" s="1"/>
  <c r="Q51" s="1"/>
  <c r="BB55"/>
  <c r="CU55" s="1"/>
  <c r="U55" s="1"/>
  <c r="AX55"/>
  <c r="BU55" s="1"/>
  <c r="Q55" s="1"/>
  <c r="BJ58"/>
  <c r="EU58" s="1"/>
  <c r="AC58" s="1"/>
  <c r="BJ62"/>
  <c r="EU62" s="1"/>
  <c r="AC62" s="1"/>
  <c r="BB49" i="62"/>
  <c r="CU49" s="1"/>
  <c r="U49" s="1"/>
  <c r="BJ49"/>
  <c r="EU49" s="1"/>
  <c r="AC49" s="1"/>
  <c r="BJ52" i="63"/>
  <c r="EU52" s="1"/>
  <c r="AC52" s="1"/>
  <c r="BJ53"/>
  <c r="EU53" s="1"/>
  <c r="AC53" s="1"/>
  <c r="BF65"/>
  <c r="DU65" s="1"/>
  <c r="Y65" s="1"/>
  <c r="BJ69"/>
  <c r="EU69" s="1"/>
  <c r="AC69" s="1"/>
  <c r="BF71"/>
  <c r="DU71" s="1"/>
  <c r="Y71" s="1"/>
  <c r="BB36" i="62"/>
  <c r="CU36" s="1"/>
  <c r="U36" s="1"/>
  <c r="BJ36"/>
  <c r="EU36" s="1"/>
  <c r="AC36" s="1"/>
  <c r="BJ38"/>
  <c r="EU38" s="1"/>
  <c r="AC38" s="1"/>
  <c r="BF44"/>
  <c r="DU44" s="1"/>
  <c r="Y44" s="1"/>
  <c r="BF46"/>
  <c r="DU46" s="1"/>
  <c r="Y46" s="1"/>
  <c r="BF54"/>
  <c r="DU54" s="1"/>
  <c r="Y54" s="1"/>
  <c r="BJ57"/>
  <c r="EU57" s="1"/>
  <c r="AC57" s="1"/>
  <c r="BJ58"/>
  <c r="EU58" s="1"/>
  <c r="AC58" s="1"/>
  <c r="BJ59"/>
  <c r="EU59" s="1"/>
  <c r="AC59" s="1"/>
  <c r="BJ66"/>
  <c r="EU66" s="1"/>
  <c r="AC66" s="1"/>
  <c r="BF75"/>
  <c r="DU75" s="1"/>
  <c r="Y75" s="1"/>
  <c r="BJ76"/>
  <c r="EU76" s="1"/>
  <c r="AC76" s="1"/>
  <c r="BE36" i="61"/>
  <c r="DJ36" s="1"/>
  <c r="V12" s="1"/>
  <c r="BM36"/>
  <c r="FJ36" s="1"/>
  <c r="BJ46"/>
  <c r="EU46" s="1"/>
  <c r="AC46" s="1"/>
  <c r="BF51"/>
  <c r="DU51" s="1"/>
  <c r="Y51" s="1"/>
  <c r="BF53"/>
  <c r="DU53" s="1"/>
  <c r="Y53" s="1"/>
  <c r="BF65"/>
  <c r="DU65" s="1"/>
  <c r="Y65" s="1"/>
  <c r="AX67"/>
  <c r="BU67" s="1"/>
  <c r="Q67" s="1"/>
  <c r="BF67"/>
  <c r="DU67" s="1"/>
  <c r="Y67" s="1"/>
  <c r="BJ74"/>
  <c r="EU74" s="1"/>
  <c r="AC74" s="1"/>
  <c r="BI36" i="60"/>
  <c r="EJ36" s="1"/>
  <c r="EK36" s="1"/>
  <c r="BJ38"/>
  <c r="EU38" s="1"/>
  <c r="AC38" s="1"/>
  <c r="BJ39"/>
  <c r="EU39" s="1"/>
  <c r="AC39" s="1"/>
  <c r="AX41"/>
  <c r="BU41" s="1"/>
  <c r="Q41" s="1"/>
  <c r="AX46"/>
  <c r="BU46" s="1"/>
  <c r="Q46" s="1"/>
  <c r="BF50"/>
  <c r="DU50" s="1"/>
  <c r="Y50" s="1"/>
  <c r="BJ53"/>
  <c r="EU53" s="1"/>
  <c r="AC53" s="1"/>
  <c r="BJ54"/>
  <c r="EU54" s="1"/>
  <c r="AC54" s="1"/>
  <c r="BF58"/>
  <c r="DU58" s="1"/>
  <c r="Y58" s="1"/>
  <c r="BJ73"/>
  <c r="EU73" s="1"/>
  <c r="AC73" s="1"/>
  <c r="BJ77"/>
  <c r="EU77" s="1"/>
  <c r="AC77" s="1"/>
  <c r="BB36" i="59"/>
  <c r="CU36" s="1"/>
  <c r="U36" s="1"/>
  <c r="BJ36"/>
  <c r="EU36" s="1"/>
  <c r="AC36" s="1"/>
  <c r="BJ37"/>
  <c r="EU37" s="1"/>
  <c r="AC37" s="1"/>
  <c r="BJ38"/>
  <c r="EU38" s="1"/>
  <c r="AC38" s="1"/>
  <c r="AX40"/>
  <c r="BU40" s="1"/>
  <c r="Q40" s="1"/>
  <c r="BF42"/>
  <c r="DU42" s="1"/>
  <c r="Y42" s="1"/>
  <c r="BJ45"/>
  <c r="EU45" s="1"/>
  <c r="AC45" s="1"/>
  <c r="BJ46"/>
  <c r="EU46" s="1"/>
  <c r="AC46" s="1"/>
  <c r="AX48"/>
  <c r="BU48" s="1"/>
  <c r="Q48" s="1"/>
  <c r="BF50"/>
  <c r="DU50" s="1"/>
  <c r="Y50" s="1"/>
  <c r="AX54"/>
  <c r="BU54" s="1"/>
  <c r="Q54" s="1"/>
  <c r="BJ54"/>
  <c r="EU54" s="1"/>
  <c r="AC54" s="1"/>
  <c r="BF58"/>
  <c r="DU58" s="1"/>
  <c r="Y58" s="1"/>
  <c r="BJ60"/>
  <c r="EU60" s="1"/>
  <c r="AC60" s="1"/>
  <c r="BF70"/>
  <c r="DU70" s="1"/>
  <c r="Y70" s="1"/>
  <c r="BF37" i="58"/>
  <c r="DU37" s="1"/>
  <c r="Y37" s="1"/>
  <c r="BB38"/>
  <c r="CU38" s="1"/>
  <c r="U38" s="1"/>
  <c r="BJ39"/>
  <c r="EU39" s="1"/>
  <c r="AC39" s="1"/>
  <c r="AX41"/>
  <c r="BU41" s="1"/>
  <c r="Q41" s="1"/>
  <c r="BF41"/>
  <c r="DU41" s="1"/>
  <c r="Y41" s="1"/>
  <c r="BF43"/>
  <c r="DU43" s="1"/>
  <c r="Y43" s="1"/>
  <c r="BJ46"/>
  <c r="EU46" s="1"/>
  <c r="AC46" s="1"/>
  <c r="BJ47"/>
  <c r="EU47" s="1"/>
  <c r="AC47" s="1"/>
  <c r="AX51"/>
  <c r="BU51" s="1"/>
  <c r="Q51" s="1"/>
  <c r="BF55"/>
  <c r="DU55" s="1"/>
  <c r="Y55" s="1"/>
  <c r="BF56"/>
  <c r="DU56" s="1"/>
  <c r="Y56" s="1"/>
  <c r="AX61"/>
  <c r="BU61" s="1"/>
  <c r="Q61" s="1"/>
  <c r="BJ61"/>
  <c r="EU61" s="1"/>
  <c r="AC61" s="1"/>
  <c r="BF64"/>
  <c r="DU64" s="1"/>
  <c r="Y64" s="1"/>
  <c r="AX69"/>
  <c r="BU69" s="1"/>
  <c r="Q69" s="1"/>
  <c r="BJ69"/>
  <c r="EU69" s="1"/>
  <c r="AC69" s="1"/>
  <c r="BF72"/>
  <c r="DU72" s="1"/>
  <c r="Y72" s="1"/>
  <c r="BF76"/>
  <c r="DU76" s="1"/>
  <c r="Y76" s="1"/>
  <c r="BB36" i="57"/>
  <c r="CU36" s="1"/>
  <c r="U36" s="1"/>
  <c r="BF37"/>
  <c r="DU37" s="1"/>
  <c r="Y37" s="1"/>
  <c r="BF44"/>
  <c r="DU44" s="1"/>
  <c r="Y44" s="1"/>
  <c r="BJ45"/>
  <c r="EU45" s="1"/>
  <c r="AC45" s="1"/>
  <c r="AX49"/>
  <c r="BU49" s="1"/>
  <c r="Q49" s="1"/>
  <c r="AX51"/>
  <c r="BU51" s="1"/>
  <c r="Q51" s="1"/>
  <c r="BJ53"/>
  <c r="EU53" s="1"/>
  <c r="AC53" s="1"/>
  <c r="AX55"/>
  <c r="BU55" s="1"/>
  <c r="Q55" s="1"/>
  <c r="BF57"/>
  <c r="DU57" s="1"/>
  <c r="Y57" s="1"/>
  <c r="AX61"/>
  <c r="BU61" s="1"/>
  <c r="Q61" s="1"/>
  <c r="AX63"/>
  <c r="BU63" s="1"/>
  <c r="Q63" s="1"/>
  <c r="AX65"/>
  <c r="BU65" s="1"/>
  <c r="Q65" s="1"/>
  <c r="BF68"/>
  <c r="DU68" s="1"/>
  <c r="Y68" s="1"/>
  <c r="BB69"/>
  <c r="CU69" s="1"/>
  <c r="U69" s="1"/>
  <c r="BJ69"/>
  <c r="EU69" s="1"/>
  <c r="AC69" s="1"/>
  <c r="AX69"/>
  <c r="BU69" s="1"/>
  <c r="Q69" s="1"/>
  <c r="BF77"/>
  <c r="DU77" s="1"/>
  <c r="Y77" s="1"/>
  <c r="AX77"/>
  <c r="BU77" s="1"/>
  <c r="Q77" s="1"/>
  <c r="BF69" i="63"/>
  <c r="DU69" s="1"/>
  <c r="Y69" s="1"/>
  <c r="BF73"/>
  <c r="DU73" s="1"/>
  <c r="Y73" s="1"/>
  <c r="BE36" i="62"/>
  <c r="DJ36" s="1"/>
  <c r="V12" s="1"/>
  <c r="BM36"/>
  <c r="FJ36" s="1"/>
  <c r="BF48"/>
  <c r="DU48" s="1"/>
  <c r="Y48" s="1"/>
  <c r="BF56"/>
  <c r="DU56" s="1"/>
  <c r="Y56" s="1"/>
  <c r="BF58"/>
  <c r="DU58" s="1"/>
  <c r="Y58" s="1"/>
  <c r="BF41" i="61"/>
  <c r="DU41" s="1"/>
  <c r="Y41" s="1"/>
  <c r="BF43"/>
  <c r="DU43" s="1"/>
  <c r="Y43" s="1"/>
  <c r="BF45"/>
  <c r="DU45" s="1"/>
  <c r="Y45" s="1"/>
  <c r="BF71"/>
  <c r="DU71" s="1"/>
  <c r="Y71" s="1"/>
  <c r="BF73"/>
  <c r="DU73" s="1"/>
  <c r="Y73" s="1"/>
  <c r="BM36" i="60"/>
  <c r="FJ36" s="1"/>
  <c r="BF37"/>
  <c r="DU37" s="1"/>
  <c r="Y37" s="1"/>
  <c r="BF44"/>
  <c r="DU44" s="1"/>
  <c r="Y44" s="1"/>
  <c r="BF48"/>
  <c r="DU48" s="1"/>
  <c r="Y48" s="1"/>
  <c r="BF52"/>
  <c r="DU52" s="1"/>
  <c r="Y52" s="1"/>
  <c r="BF60"/>
  <c r="DU60" s="1"/>
  <c r="Y60" s="1"/>
  <c r="BJ65"/>
  <c r="EU65" s="1"/>
  <c r="AC65" s="1"/>
  <c r="BF68"/>
  <c r="DU68" s="1"/>
  <c r="Y68" s="1"/>
  <c r="BE36" i="59"/>
  <c r="DJ36" s="1"/>
  <c r="V12" s="1"/>
  <c r="BF44"/>
  <c r="DU44" s="1"/>
  <c r="Y44" s="1"/>
  <c r="AX50"/>
  <c r="BU50" s="1"/>
  <c r="Q50" s="1"/>
  <c r="BB52"/>
  <c r="CU52" s="1"/>
  <c r="U52" s="1"/>
  <c r="BF53"/>
  <c r="DU53" s="1"/>
  <c r="Y53" s="1"/>
  <c r="AX58"/>
  <c r="BU58" s="1"/>
  <c r="Q58" s="1"/>
  <c r="BF64"/>
  <c r="DU64" s="1"/>
  <c r="Y64" s="1"/>
  <c r="AX66"/>
  <c r="BU66" s="1"/>
  <c r="Q66" s="1"/>
  <c r="BB68"/>
  <c r="CU68" s="1"/>
  <c r="U68" s="1"/>
  <c r="AX71"/>
  <c r="BU71" s="1"/>
  <c r="Q71" s="1"/>
  <c r="BJ71"/>
  <c r="EU71" s="1"/>
  <c r="AC71" s="1"/>
  <c r="BF74"/>
  <c r="DU74" s="1"/>
  <c r="Y74" s="1"/>
  <c r="BF45" i="58"/>
  <c r="DU45" s="1"/>
  <c r="Y45" s="1"/>
  <c r="BJ50"/>
  <c r="EU50" s="1"/>
  <c r="AC50" s="1"/>
  <c r="BJ51"/>
  <c r="EU51" s="1"/>
  <c r="AC51" s="1"/>
  <c r="BF54"/>
  <c r="DU54" s="1"/>
  <c r="Y54" s="1"/>
  <c r="BF59"/>
  <c r="DU59" s="1"/>
  <c r="Y59" s="1"/>
  <c r="BE36" i="57"/>
  <c r="DJ36" s="1"/>
  <c r="V12" s="1"/>
  <c r="BM36"/>
  <c r="FJ36" s="1"/>
  <c r="BF41"/>
  <c r="DU41" s="1"/>
  <c r="Y41" s="1"/>
  <c r="BJ62"/>
  <c r="EU62" s="1"/>
  <c r="AC62" s="1"/>
  <c r="BF76"/>
  <c r="DU76" s="1"/>
  <c r="Y76" s="1"/>
  <c r="BF53" i="63"/>
  <c r="DU53" s="1"/>
  <c r="Y53" s="1"/>
  <c r="BF61"/>
  <c r="DU61" s="1"/>
  <c r="Y61" s="1"/>
  <c r="AX69"/>
  <c r="BU69" s="1"/>
  <c r="Q69" s="1"/>
  <c r="AX73"/>
  <c r="BU73" s="1"/>
  <c r="Q73" s="1"/>
  <c r="BF75"/>
  <c r="DU75" s="1"/>
  <c r="Y75" s="1"/>
  <c r="AX36" i="62"/>
  <c r="BU36" s="1"/>
  <c r="Q36" s="1"/>
  <c r="BF38"/>
  <c r="DU38" s="1"/>
  <c r="Y38" s="1"/>
  <c r="BJ46"/>
  <c r="EU46" s="1"/>
  <c r="AC46" s="1"/>
  <c r="AX48"/>
  <c r="BU48" s="1"/>
  <c r="Q48" s="1"/>
  <c r="BF50"/>
  <c r="DU50" s="1"/>
  <c r="Y50" s="1"/>
  <c r="AX52"/>
  <c r="BU52" s="1"/>
  <c r="Q52" s="1"/>
  <c r="BF52"/>
  <c r="DU52" s="1"/>
  <c r="Y52" s="1"/>
  <c r="BJ53"/>
  <c r="EU53" s="1"/>
  <c r="AC53" s="1"/>
  <c r="BJ54"/>
  <c r="EU54" s="1"/>
  <c r="AC54" s="1"/>
  <c r="AX56"/>
  <c r="BU56" s="1"/>
  <c r="Q56" s="1"/>
  <c r="AX58"/>
  <c r="BU58" s="1"/>
  <c r="Q58" s="1"/>
  <c r="BF66"/>
  <c r="DU66" s="1"/>
  <c r="Y66" s="1"/>
  <c r="AX68"/>
  <c r="BU68" s="1"/>
  <c r="Q68" s="1"/>
  <c r="BJ75"/>
  <c r="EU75" s="1"/>
  <c r="AC75" s="1"/>
  <c r="BA36" i="61"/>
  <c r="CJ36" s="1"/>
  <c r="R12" s="1"/>
  <c r="BI36"/>
  <c r="EJ36" s="1"/>
  <c r="EK36" s="1"/>
  <c r="BF37"/>
  <c r="DU37" s="1"/>
  <c r="Y37" s="1"/>
  <c r="AX39"/>
  <c r="BU39" s="1"/>
  <c r="Q39" s="1"/>
  <c r="BF39"/>
  <c r="DU39" s="1"/>
  <c r="Y39" s="1"/>
  <c r="AX41"/>
  <c r="BU41" s="1"/>
  <c r="Q41" s="1"/>
  <c r="AX43"/>
  <c r="BU43" s="1"/>
  <c r="Q43" s="1"/>
  <c r="AX45"/>
  <c r="BU45" s="1"/>
  <c r="Q45" s="1"/>
  <c r="BF47"/>
  <c r="DU47" s="1"/>
  <c r="Y47" s="1"/>
  <c r="BF49"/>
  <c r="DU49" s="1"/>
  <c r="Y49" s="1"/>
  <c r="BJ50"/>
  <c r="EU50" s="1"/>
  <c r="AC50" s="1"/>
  <c r="BJ53"/>
  <c r="EU53" s="1"/>
  <c r="AC53" s="1"/>
  <c r="AX55"/>
  <c r="BU55" s="1"/>
  <c r="Q55" s="1"/>
  <c r="BF55"/>
  <c r="DU55" s="1"/>
  <c r="Y55" s="1"/>
  <c r="BF59"/>
  <c r="DU59" s="1"/>
  <c r="Y59" s="1"/>
  <c r="BF61"/>
  <c r="DU61" s="1"/>
  <c r="Y61" s="1"/>
  <c r="BF63"/>
  <c r="DU63" s="1"/>
  <c r="Y63" s="1"/>
  <c r="BJ64"/>
  <c r="EU64" s="1"/>
  <c r="AC64" s="1"/>
  <c r="AX71"/>
  <c r="BU71" s="1"/>
  <c r="Q71" s="1"/>
  <c r="AX73"/>
  <c r="BU73" s="1"/>
  <c r="Q73" s="1"/>
  <c r="BF75"/>
  <c r="DU75" s="1"/>
  <c r="Y75" s="1"/>
  <c r="AX77"/>
  <c r="BU77" s="1"/>
  <c r="Q77" s="1"/>
  <c r="AX80"/>
  <c r="BU80" s="1"/>
  <c r="Q80" s="1"/>
  <c r="AX37" i="60"/>
  <c r="BU37" s="1"/>
  <c r="Q37" s="1"/>
  <c r="BF39"/>
  <c r="DU39" s="1"/>
  <c r="Y39" s="1"/>
  <c r="BJ42"/>
  <c r="EU42" s="1"/>
  <c r="AC42" s="1"/>
  <c r="AX44"/>
  <c r="BU44" s="1"/>
  <c r="Q44" s="1"/>
  <c r="AX48"/>
  <c r="BU48" s="1"/>
  <c r="Q48" s="1"/>
  <c r="AX52"/>
  <c r="BU52" s="1"/>
  <c r="Q52" s="1"/>
  <c r="BF54"/>
  <c r="DU54" s="1"/>
  <c r="Y54" s="1"/>
  <c r="BJ57"/>
  <c r="EU57" s="1"/>
  <c r="AC57" s="1"/>
  <c r="BJ61"/>
  <c r="EU61" s="1"/>
  <c r="AC61" s="1"/>
  <c r="BF64"/>
  <c r="DU64" s="1"/>
  <c r="Y64" s="1"/>
  <c r="BF69"/>
  <c r="DU69" s="1"/>
  <c r="Y69" s="1"/>
  <c r="AX70"/>
  <c r="BU70" s="1"/>
  <c r="Q70" s="1"/>
  <c r="BF73"/>
  <c r="DU73" s="1"/>
  <c r="Y73" s="1"/>
  <c r="BF82"/>
  <c r="DU82" s="1"/>
  <c r="Y82" s="1"/>
  <c r="AX36" i="59"/>
  <c r="BU36" s="1"/>
  <c r="Q36" s="1"/>
  <c r="BF38"/>
  <c r="DU38" s="1"/>
  <c r="Y38" s="1"/>
  <c r="BJ41"/>
  <c r="EU41" s="1"/>
  <c r="AC41" s="1"/>
  <c r="BF46"/>
  <c r="DU46" s="1"/>
  <c r="Y46" s="1"/>
  <c r="BJ49"/>
  <c r="EU49" s="1"/>
  <c r="AC49" s="1"/>
  <c r="BF60"/>
  <c r="DU60" s="1"/>
  <c r="Y60" s="1"/>
  <c r="BE36" i="58"/>
  <c r="DJ36" s="1"/>
  <c r="V12" s="1"/>
  <c r="BF39"/>
  <c r="DU39" s="1"/>
  <c r="Y39" s="1"/>
  <c r="BF47"/>
  <c r="DU47" s="1"/>
  <c r="Y47" s="1"/>
  <c r="BF53" i="57"/>
  <c r="DU53" s="1"/>
  <c r="Y53" s="1"/>
  <c r="BJ56"/>
  <c r="EU56" s="1"/>
  <c r="AC56" s="1"/>
  <c r="BJ70" i="61"/>
  <c r="EU70" s="1"/>
  <c r="AC70" s="1"/>
  <c r="AX84"/>
  <c r="BU84" s="1"/>
  <c r="Q84" s="1"/>
  <c r="BE36" i="60"/>
  <c r="DJ36" s="1"/>
  <c r="V12" s="1"/>
  <c r="AX39"/>
  <c r="BU39" s="1"/>
  <c r="Q39" s="1"/>
  <c r="BF41"/>
  <c r="DU41" s="1"/>
  <c r="Y41" s="1"/>
  <c r="AX43"/>
  <c r="BU43" s="1"/>
  <c r="Q43" s="1"/>
  <c r="BF46"/>
  <c r="DU46" s="1"/>
  <c r="Y46" s="1"/>
  <c r="BJ49"/>
  <c r="EU49" s="1"/>
  <c r="AC49" s="1"/>
  <c r="AX54"/>
  <c r="BU54" s="1"/>
  <c r="Q54" s="1"/>
  <c r="BF56"/>
  <c r="DU56" s="1"/>
  <c r="Y56" s="1"/>
  <c r="AX62"/>
  <c r="BU62" s="1"/>
  <c r="Q62" s="1"/>
  <c r="BF62"/>
  <c r="DU62" s="1"/>
  <c r="Y62" s="1"/>
  <c r="AX64"/>
  <c r="BU64" s="1"/>
  <c r="Q64" s="1"/>
  <c r="BF66"/>
  <c r="DU66" s="1"/>
  <c r="Y66" s="1"/>
  <c r="BJ70"/>
  <c r="EU70" s="1"/>
  <c r="AC70" s="1"/>
  <c r="AX74"/>
  <c r="BU74" s="1"/>
  <c r="Q74" s="1"/>
  <c r="BJ74"/>
  <c r="EU74" s="1"/>
  <c r="AC74" s="1"/>
  <c r="BA36" i="59"/>
  <c r="CJ36" s="1"/>
  <c r="R12" s="1"/>
  <c r="BI36"/>
  <c r="EJ36" s="1"/>
  <c r="EK36" s="1"/>
  <c r="AX38"/>
  <c r="BU38" s="1"/>
  <c r="Q38" s="1"/>
  <c r="BF40"/>
  <c r="DU40" s="1"/>
  <c r="Y40" s="1"/>
  <c r="AX46"/>
  <c r="BU46" s="1"/>
  <c r="Q46" s="1"/>
  <c r="BF48"/>
  <c r="DU48" s="1"/>
  <c r="Y48" s="1"/>
  <c r="AX60"/>
  <c r="BU60" s="1"/>
  <c r="Q60" s="1"/>
  <c r="BJ74"/>
  <c r="EU74" s="1"/>
  <c r="AC74" s="1"/>
  <c r="BJ77"/>
  <c r="EU77" s="1"/>
  <c r="AC77" s="1"/>
  <c r="AX82"/>
  <c r="BU82" s="1"/>
  <c r="Q82" s="1"/>
  <c r="BI36" i="58"/>
  <c r="EJ36" s="1"/>
  <c r="EK36" s="1"/>
  <c r="BF38"/>
  <c r="DU38" s="1"/>
  <c r="Y38" s="1"/>
  <c r="AX39"/>
  <c r="BU39" s="1"/>
  <c r="Q39" s="1"/>
  <c r="BJ42"/>
  <c r="EU42" s="1"/>
  <c r="AC42" s="1"/>
  <c r="AX47"/>
  <c r="BU47" s="1"/>
  <c r="Q47" s="1"/>
  <c r="BF51"/>
  <c r="DU51" s="1"/>
  <c r="Y51" s="1"/>
  <c r="BJ54"/>
  <c r="EU54" s="1"/>
  <c r="AC54" s="1"/>
  <c r="BF68"/>
  <c r="DU68" s="1"/>
  <c r="Y68" s="1"/>
  <c r="AX84"/>
  <c r="BU84" s="1"/>
  <c r="Q84" s="1"/>
  <c r="BA36" i="57"/>
  <c r="CJ36" s="1"/>
  <c r="R12" s="1"/>
  <c r="BI36"/>
  <c r="EJ36" s="1"/>
  <c r="EK36" s="1"/>
  <c r="BJ41"/>
  <c r="EU41" s="1"/>
  <c r="AC41" s="1"/>
  <c r="BB46"/>
  <c r="CU46" s="1"/>
  <c r="U46" s="1"/>
  <c r="BF49"/>
  <c r="DU49" s="1"/>
  <c r="Y49" s="1"/>
  <c r="BF51"/>
  <c r="DU51" s="1"/>
  <c r="Y51" s="1"/>
  <c r="AX53"/>
  <c r="BU53" s="1"/>
  <c r="Q53" s="1"/>
  <c r="BF55"/>
  <c r="DU55" s="1"/>
  <c r="Y55" s="1"/>
  <c r="AX59"/>
  <c r="BU59" s="1"/>
  <c r="Q59" s="1"/>
  <c r="BF59"/>
  <c r="DU59" s="1"/>
  <c r="Y59" s="1"/>
  <c r="BF61"/>
  <c r="DU61" s="1"/>
  <c r="Y61" s="1"/>
  <c r="BF63"/>
  <c r="DU63" s="1"/>
  <c r="Y63" s="1"/>
  <c r="BF65"/>
  <c r="DU65" s="1"/>
  <c r="Y65" s="1"/>
  <c r="BJ66"/>
  <c r="EU66" s="1"/>
  <c r="AC66" s="1"/>
  <c r="BF63" i="56"/>
  <c r="DU63" s="1"/>
  <c r="Y63" s="1"/>
  <c r="BM36" i="54"/>
  <c r="FJ36" s="1"/>
  <c r="BF37"/>
  <c r="DU37" s="1"/>
  <c r="Y37" s="1"/>
  <c r="BF39"/>
  <c r="DU39" s="1"/>
  <c r="Y39" s="1"/>
  <c r="BF57"/>
  <c r="DU57" s="1"/>
  <c r="Y57" s="1"/>
  <c r="BJ36" i="53"/>
  <c r="EU36" s="1"/>
  <c r="AC36" s="1"/>
  <c r="BF44"/>
  <c r="DU44" s="1"/>
  <c r="Y44" s="1"/>
  <c r="BJ52"/>
  <c r="EU52" s="1"/>
  <c r="AC52" s="1"/>
  <c r="AX52"/>
  <c r="BU52" s="1"/>
  <c r="Q52" s="1"/>
  <c r="BB56"/>
  <c r="CU56" s="1"/>
  <c r="U56" s="1"/>
  <c r="AX56"/>
  <c r="BU56" s="1"/>
  <c r="Q56" s="1"/>
  <c r="BJ64"/>
  <c r="EU64" s="1"/>
  <c r="AC64" s="1"/>
  <c r="BF64"/>
  <c r="DU64" s="1"/>
  <c r="Y64" s="1"/>
  <c r="AX84" i="57"/>
  <c r="BU84" s="1"/>
  <c r="Q84" s="1"/>
  <c r="BA36" i="56"/>
  <c r="CJ36" s="1"/>
  <c r="R12" s="1"/>
  <c r="BI36"/>
  <c r="EJ36" s="1"/>
  <c r="EK36" s="1"/>
  <c r="BF37"/>
  <c r="DU37" s="1"/>
  <c r="Y37" s="1"/>
  <c r="BF38"/>
  <c r="DU38" s="1"/>
  <c r="Y38" s="1"/>
  <c r="BF40"/>
  <c r="DU40" s="1"/>
  <c r="Y40" s="1"/>
  <c r="BJ41"/>
  <c r="EU41" s="1"/>
  <c r="AC41" s="1"/>
  <c r="BJ45"/>
  <c r="EU45" s="1"/>
  <c r="AC45" s="1"/>
  <c r="BF47"/>
  <c r="DU47" s="1"/>
  <c r="Y47" s="1"/>
  <c r="BJ55"/>
  <c r="EU55" s="1"/>
  <c r="AC55" s="1"/>
  <c r="BF58"/>
  <c r="DU58" s="1"/>
  <c r="Y58" s="1"/>
  <c r="AX59"/>
  <c r="BU59" s="1"/>
  <c r="Q59" s="1"/>
  <c r="BF59"/>
  <c r="DU59" s="1"/>
  <c r="Y59" s="1"/>
  <c r="AX63"/>
  <c r="BU63" s="1"/>
  <c r="Q63" s="1"/>
  <c r="BB68"/>
  <c r="CU68" s="1"/>
  <c r="U68" s="1"/>
  <c r="BJ69"/>
  <c r="EU69" s="1"/>
  <c r="AC69" s="1"/>
  <c r="BF73"/>
  <c r="DU73" s="1"/>
  <c r="Y73" s="1"/>
  <c r="AX75"/>
  <c r="BU75" s="1"/>
  <c r="Q75" s="1"/>
  <c r="AX80"/>
  <c r="BU80" s="1"/>
  <c r="Q80" s="1"/>
  <c r="BJ83"/>
  <c r="EU83" s="1"/>
  <c r="AC83" s="1"/>
  <c r="BI36" i="55"/>
  <c r="EJ36" s="1"/>
  <c r="EK36" s="1"/>
  <c r="AX40"/>
  <c r="BU40" s="1"/>
  <c r="Q40" s="1"/>
  <c r="BJ40"/>
  <c r="EU40" s="1"/>
  <c r="AC40" s="1"/>
  <c r="BF43"/>
  <c r="DU43" s="1"/>
  <c r="Y43" s="1"/>
  <c r="AX45"/>
  <c r="BU45" s="1"/>
  <c r="Q45" s="1"/>
  <c r="BJ47"/>
  <c r="EU47" s="1"/>
  <c r="AC47" s="1"/>
  <c r="AX49"/>
  <c r="BU49" s="1"/>
  <c r="Q49" s="1"/>
  <c r="BJ52"/>
  <c r="EU52" s="1"/>
  <c r="AC52" s="1"/>
  <c r="BF56"/>
  <c r="DU56" s="1"/>
  <c r="Y56" s="1"/>
  <c r="AX58"/>
  <c r="BU58" s="1"/>
  <c r="Q58" s="1"/>
  <c r="BF59"/>
  <c r="DU59" s="1"/>
  <c r="Y59" s="1"/>
  <c r="BJ60"/>
  <c r="EU60" s="1"/>
  <c r="AC60" s="1"/>
  <c r="AX64"/>
  <c r="BU64" s="1"/>
  <c r="Q64" s="1"/>
  <c r="BJ64"/>
  <c r="EU64" s="1"/>
  <c r="AC64" s="1"/>
  <c r="BF67"/>
  <c r="DU67" s="1"/>
  <c r="Y67" s="1"/>
  <c r="AX70"/>
  <c r="BU70" s="1"/>
  <c r="Q70" s="1"/>
  <c r="BJ70"/>
  <c r="EU70" s="1"/>
  <c r="AC70" s="1"/>
  <c r="BF73"/>
  <c r="DU73" s="1"/>
  <c r="Y73" s="1"/>
  <c r="AX37" i="54"/>
  <c r="BU37" s="1"/>
  <c r="Q37" s="1"/>
  <c r="AX39"/>
  <c r="BU39" s="1"/>
  <c r="Q39" s="1"/>
  <c r="BF41"/>
  <c r="DU41" s="1"/>
  <c r="Y41" s="1"/>
  <c r="BF43"/>
  <c r="DU43" s="1"/>
  <c r="Y43" s="1"/>
  <c r="BJ44"/>
  <c r="EU44" s="1"/>
  <c r="AC44" s="1"/>
  <c r="BF49"/>
  <c r="DU49" s="1"/>
  <c r="Y49" s="1"/>
  <c r="BF53"/>
  <c r="DU53" s="1"/>
  <c r="Y53" s="1"/>
  <c r="BJ56"/>
  <c r="EU56" s="1"/>
  <c r="AC56" s="1"/>
  <c r="AX57"/>
  <c r="BU57" s="1"/>
  <c r="Q57" s="1"/>
  <c r="AX59"/>
  <c r="BU59" s="1"/>
  <c r="Q59" s="1"/>
  <c r="BF59"/>
  <c r="DU59" s="1"/>
  <c r="Y59" s="1"/>
  <c r="AX73"/>
  <c r="BU73" s="1"/>
  <c r="Q73" s="1"/>
  <c r="AX36" i="53"/>
  <c r="BU36" s="1"/>
  <c r="Q36" s="1"/>
  <c r="BF36"/>
  <c r="DU36" s="1"/>
  <c r="Y36" s="1"/>
  <c r="BM36"/>
  <c r="FJ36" s="1"/>
  <c r="AX40"/>
  <c r="BU40" s="1"/>
  <c r="Q40" s="1"/>
  <c r="BF40"/>
  <c r="DU40" s="1"/>
  <c r="Y40" s="1"/>
  <c r="BJ41"/>
  <c r="EU41" s="1"/>
  <c r="AC41" s="1"/>
  <c r="AX44"/>
  <c r="BU44" s="1"/>
  <c r="Q44" s="1"/>
  <c r="BF46"/>
  <c r="DU46" s="1"/>
  <c r="Y46" s="1"/>
  <c r="BJ49"/>
  <c r="EU49" s="1"/>
  <c r="AC49" s="1"/>
  <c r="BJ56"/>
  <c r="EU56" s="1"/>
  <c r="AC56" s="1"/>
  <c r="BF72" i="57"/>
  <c r="DU72" s="1"/>
  <c r="Y72" s="1"/>
  <c r="BB36" i="56"/>
  <c r="CU36" s="1"/>
  <c r="U36" s="1"/>
  <c r="AX47"/>
  <c r="BU47" s="1"/>
  <c r="Q47" s="1"/>
  <c r="BB49"/>
  <c r="CU49" s="1"/>
  <c r="U49" s="1"/>
  <c r="BJ51"/>
  <c r="EU51" s="1"/>
  <c r="AC51" s="1"/>
  <c r="AX52"/>
  <c r="BU52" s="1"/>
  <c r="Q52" s="1"/>
  <c r="BJ52"/>
  <c r="EU52" s="1"/>
  <c r="AC52" s="1"/>
  <c r="BB56"/>
  <c r="CU56" s="1"/>
  <c r="U56" s="1"/>
  <c r="BF61"/>
  <c r="DU61" s="1"/>
  <c r="Y61" s="1"/>
  <c r="BJ62"/>
  <c r="EU62" s="1"/>
  <c r="AC62" s="1"/>
  <c r="BJ63"/>
  <c r="EU63" s="1"/>
  <c r="AC63" s="1"/>
  <c r="BF66"/>
  <c r="DU66" s="1"/>
  <c r="Y66" s="1"/>
  <c r="BF67"/>
  <c r="DU67" s="1"/>
  <c r="Y67" s="1"/>
  <c r="BJ79"/>
  <c r="EU79" s="1"/>
  <c r="AC79" s="1"/>
  <c r="BF82"/>
  <c r="DU82" s="1"/>
  <c r="Y82" s="1"/>
  <c r="BM36" i="55"/>
  <c r="FJ36" s="1"/>
  <c r="BJ69"/>
  <c r="EU69" s="1"/>
  <c r="AC69" s="1"/>
  <c r="AX73"/>
  <c r="BU73" s="1"/>
  <c r="Q73" s="1"/>
  <c r="AX74"/>
  <c r="BU74" s="1"/>
  <c r="Q74" s="1"/>
  <c r="BJ74"/>
  <c r="EU74" s="1"/>
  <c r="AC74" s="1"/>
  <c r="AX84"/>
  <c r="BU84" s="1"/>
  <c r="Q84" s="1"/>
  <c r="BE36" i="54"/>
  <c r="DJ36" s="1"/>
  <c r="V12" s="1"/>
  <c r="BJ39"/>
  <c r="EU39" s="1"/>
  <c r="AC39" s="1"/>
  <c r="AX41"/>
  <c r="BU41" s="1"/>
  <c r="Q41" s="1"/>
  <c r="AX43"/>
  <c r="BU43" s="1"/>
  <c r="Q43" s="1"/>
  <c r="AX49"/>
  <c r="BU49" s="1"/>
  <c r="Q49" s="1"/>
  <c r="AX51"/>
  <c r="BU51" s="1"/>
  <c r="Q51" s="1"/>
  <c r="BF51"/>
  <c r="DU51" s="1"/>
  <c r="Y51" s="1"/>
  <c r="AX53"/>
  <c r="BU53" s="1"/>
  <c r="Q53" s="1"/>
  <c r="AX55"/>
  <c r="BU55" s="1"/>
  <c r="Q55" s="1"/>
  <c r="BF55"/>
  <c r="DU55" s="1"/>
  <c r="Y55" s="1"/>
  <c r="BF63"/>
  <c r="DU63" s="1"/>
  <c r="Y63" s="1"/>
  <c r="AX65"/>
  <c r="BU65" s="1"/>
  <c r="Q65" s="1"/>
  <c r="AX68"/>
  <c r="BU68" s="1"/>
  <c r="Q68" s="1"/>
  <c r="AX72"/>
  <c r="BU72" s="1"/>
  <c r="Q72" s="1"/>
  <c r="BJ72"/>
  <c r="EU72" s="1"/>
  <c r="AC72" s="1"/>
  <c r="BA36" i="53"/>
  <c r="CJ36" s="1"/>
  <c r="R12" s="1"/>
  <c r="BF38"/>
  <c r="DU38" s="1"/>
  <c r="Y38" s="1"/>
  <c r="AX46"/>
  <c r="BU46" s="1"/>
  <c r="Q46" s="1"/>
  <c r="BF48"/>
  <c r="DU48" s="1"/>
  <c r="Y48" s="1"/>
  <c r="BB54"/>
  <c r="CU54" s="1"/>
  <c r="U54" s="1"/>
  <c r="AX54"/>
  <c r="BU54" s="1"/>
  <c r="Q54" s="1"/>
  <c r="AX72" i="57"/>
  <c r="BU72" s="1"/>
  <c r="Q72" s="1"/>
  <c r="AX73"/>
  <c r="BU73" s="1"/>
  <c r="Q73" s="1"/>
  <c r="BJ73"/>
  <c r="EU73" s="1"/>
  <c r="AC73" s="1"/>
  <c r="AX78"/>
  <c r="BU78" s="1"/>
  <c r="Q78" s="1"/>
  <c r="AX83"/>
  <c r="BU83" s="1"/>
  <c r="Q83" s="1"/>
  <c r="BE36" i="56"/>
  <c r="DJ36" s="1"/>
  <c r="V12" s="1"/>
  <c r="BM36"/>
  <c r="FJ36" s="1"/>
  <c r="BJ37"/>
  <c r="EU37" s="1"/>
  <c r="AC37" s="1"/>
  <c r="BJ38"/>
  <c r="EU38" s="1"/>
  <c r="AC38" s="1"/>
  <c r="BF41"/>
  <c r="DU41" s="1"/>
  <c r="Y41" s="1"/>
  <c r="BF42"/>
  <c r="DU42" s="1"/>
  <c r="Y42" s="1"/>
  <c r="BF44"/>
  <c r="DU44" s="1"/>
  <c r="Y44" s="1"/>
  <c r="BF45"/>
  <c r="DU45" s="1"/>
  <c r="Y45" s="1"/>
  <c r="BJ47"/>
  <c r="EU47" s="1"/>
  <c r="AC47" s="1"/>
  <c r="BF55"/>
  <c r="DU55" s="1"/>
  <c r="Y55" s="1"/>
  <c r="BJ59"/>
  <c r="EU59" s="1"/>
  <c r="AC59" s="1"/>
  <c r="BF69"/>
  <c r="DU69" s="1"/>
  <c r="Y69" s="1"/>
  <c r="BF78"/>
  <c r="DU78" s="1"/>
  <c r="Y78" s="1"/>
  <c r="BA36" i="55"/>
  <c r="CJ36" s="1"/>
  <c r="R12" s="1"/>
  <c r="BJ43"/>
  <c r="EU43" s="1"/>
  <c r="AC43" s="1"/>
  <c r="BF47"/>
  <c r="DU47" s="1"/>
  <c r="Y47" s="1"/>
  <c r="BF52"/>
  <c r="DU52" s="1"/>
  <c r="Y52" s="1"/>
  <c r="BI36" i="54"/>
  <c r="EJ36" s="1"/>
  <c r="EK36" s="1"/>
  <c r="BJ43"/>
  <c r="EU43" s="1"/>
  <c r="AC43" s="1"/>
  <c r="BF45"/>
  <c r="DU45" s="1"/>
  <c r="Y45" s="1"/>
  <c r="BF47"/>
  <c r="DU47" s="1"/>
  <c r="Y47" s="1"/>
  <c r="BJ48"/>
  <c r="EU48" s="1"/>
  <c r="AC48" s="1"/>
  <c r="BJ52"/>
  <c r="EU52" s="1"/>
  <c r="AC52" s="1"/>
  <c r="BJ59"/>
  <c r="EU59" s="1"/>
  <c r="AC59" s="1"/>
  <c r="AX63"/>
  <c r="BU63" s="1"/>
  <c r="Q63" s="1"/>
  <c r="AX64"/>
  <c r="BU64" s="1"/>
  <c r="Q64" s="1"/>
  <c r="BJ64"/>
  <c r="EU64" s="1"/>
  <c r="AC64" s="1"/>
  <c r="BJ68"/>
  <c r="EU68" s="1"/>
  <c r="AC68" s="1"/>
  <c r="BJ71"/>
  <c r="EU71" s="1"/>
  <c r="AC71" s="1"/>
  <c r="BF75"/>
  <c r="DU75" s="1"/>
  <c r="Y75" s="1"/>
  <c r="AX78"/>
  <c r="BU78" s="1"/>
  <c r="Q78" s="1"/>
  <c r="BF42" i="53"/>
  <c r="DU42" s="1"/>
  <c r="Y42" s="1"/>
  <c r="BJ45"/>
  <c r="EU45" s="1"/>
  <c r="AC45" s="1"/>
  <c r="BJ46"/>
  <c r="EU46" s="1"/>
  <c r="AC46" s="1"/>
  <c r="BF50"/>
  <c r="DU50" s="1"/>
  <c r="Y50" s="1"/>
  <c r="BF52"/>
  <c r="DU52" s="1"/>
  <c r="Y52" s="1"/>
  <c r="BF56"/>
  <c r="DU56" s="1"/>
  <c r="Y56" s="1"/>
  <c r="BB57"/>
  <c r="CU57" s="1"/>
  <c r="U57" s="1"/>
  <c r="BJ57"/>
  <c r="EU57" s="1"/>
  <c r="AC57" s="1"/>
  <c r="BF57"/>
  <c r="DU57" s="1"/>
  <c r="Y57" s="1"/>
  <c r="BJ59"/>
  <c r="EU59" s="1"/>
  <c r="AC59" s="1"/>
  <c r="BF59"/>
  <c r="DU59" s="1"/>
  <c r="Y59" s="1"/>
  <c r="BB66"/>
  <c r="CU66" s="1"/>
  <c r="U66" s="1"/>
  <c r="BJ66"/>
  <c r="EU66" s="1"/>
  <c r="AC66" s="1"/>
  <c r="AX66"/>
  <c r="BU66" s="1"/>
  <c r="Q66" s="1"/>
  <c r="BB72"/>
  <c r="CU72" s="1"/>
  <c r="U72" s="1"/>
  <c r="AX72"/>
  <c r="BU72" s="1"/>
  <c r="Q72" s="1"/>
  <c r="BM36" i="52"/>
  <c r="FJ36" s="1"/>
  <c r="BF65"/>
  <c r="DU65" s="1"/>
  <c r="Y65" s="1"/>
  <c r="BF76"/>
  <c r="DU76" s="1"/>
  <c r="Y76" s="1"/>
  <c r="BJ83"/>
  <c r="EU83" s="1"/>
  <c r="AC83" s="1"/>
  <c r="BF44" i="51"/>
  <c r="DU44" s="1"/>
  <c r="Y44" s="1"/>
  <c r="BF46"/>
  <c r="DU46" s="1"/>
  <c r="Y46" s="1"/>
  <c r="BJ47"/>
  <c r="EU47" s="1"/>
  <c r="AC47" s="1"/>
  <c r="BF70"/>
  <c r="DU70" s="1"/>
  <c r="Y70" s="1"/>
  <c r="BF53" i="50"/>
  <c r="DU53" s="1"/>
  <c r="Y53" s="1"/>
  <c r="BF54"/>
  <c r="DU54" s="1"/>
  <c r="Y54" s="1"/>
  <c r="BF60"/>
  <c r="DU60" s="1"/>
  <c r="Y60" s="1"/>
  <c r="BF73"/>
  <c r="DU73" s="1"/>
  <c r="Y73" s="1"/>
  <c r="BE36" i="49"/>
  <c r="DJ36" s="1"/>
  <c r="V12" s="1"/>
  <c r="BM36"/>
  <c r="FJ36" s="1"/>
  <c r="BF60" i="53"/>
  <c r="DU60" s="1"/>
  <c r="Y60" s="1"/>
  <c r="BF65"/>
  <c r="DU65" s="1"/>
  <c r="Y65" s="1"/>
  <c r="BJ74"/>
  <c r="EU74" s="1"/>
  <c r="AC74" s="1"/>
  <c r="AX75"/>
  <c r="BU75" s="1"/>
  <c r="Q75" s="1"/>
  <c r="BF75"/>
  <c r="DU75" s="1"/>
  <c r="Y75" s="1"/>
  <c r="BA36" i="52"/>
  <c r="CJ36" s="1"/>
  <c r="R12" s="1"/>
  <c r="BF40"/>
  <c r="DU40" s="1"/>
  <c r="Y40" s="1"/>
  <c r="AX44"/>
  <c r="BU44" s="1"/>
  <c r="Q44" s="1"/>
  <c r="BJ44"/>
  <c r="EU44" s="1"/>
  <c r="AC44" s="1"/>
  <c r="BF47"/>
  <c r="DU47" s="1"/>
  <c r="Y47" s="1"/>
  <c r="BF55"/>
  <c r="DU55" s="1"/>
  <c r="Y55" s="1"/>
  <c r="BJ61"/>
  <c r="EU61" s="1"/>
  <c r="AC61" s="1"/>
  <c r="BF64"/>
  <c r="DU64" s="1"/>
  <c r="Y64" s="1"/>
  <c r="AX65"/>
  <c r="BU65" s="1"/>
  <c r="Q65" s="1"/>
  <c r="AX66"/>
  <c r="BU66" s="1"/>
  <c r="Q66" s="1"/>
  <c r="BJ66"/>
  <c r="EU66" s="1"/>
  <c r="AC66" s="1"/>
  <c r="BF68"/>
  <c r="DU68" s="1"/>
  <c r="Y68" s="1"/>
  <c r="AX74"/>
  <c r="BU74" s="1"/>
  <c r="Q74" s="1"/>
  <c r="AX76"/>
  <c r="BU76" s="1"/>
  <c r="Q76" s="1"/>
  <c r="BE36" i="51"/>
  <c r="DJ36" s="1"/>
  <c r="V12" s="1"/>
  <c r="BM36"/>
  <c r="FJ36" s="1"/>
  <c r="AX44"/>
  <c r="BU44" s="1"/>
  <c r="Q44" s="1"/>
  <c r="AX46"/>
  <c r="BU46" s="1"/>
  <c r="Q46" s="1"/>
  <c r="BF60"/>
  <c r="DU60" s="1"/>
  <c r="Y60" s="1"/>
  <c r="AX62"/>
  <c r="BU62" s="1"/>
  <c r="Q62" s="1"/>
  <c r="BF62"/>
  <c r="DU62" s="1"/>
  <c r="Y62" s="1"/>
  <c r="AX70"/>
  <c r="BU70" s="1"/>
  <c r="Q70" s="1"/>
  <c r="AX80"/>
  <c r="BU80" s="1"/>
  <c r="Q80" s="1"/>
  <c r="AX84"/>
  <c r="BU84" s="1"/>
  <c r="Q84" s="1"/>
  <c r="BE36" i="50"/>
  <c r="DJ36" s="1"/>
  <c r="V12" s="1"/>
  <c r="BJ38"/>
  <c r="EU38" s="1"/>
  <c r="AC38" s="1"/>
  <c r="BJ42"/>
  <c r="EU42" s="1"/>
  <c r="AC42" s="1"/>
  <c r="BF45"/>
  <c r="DU45" s="1"/>
  <c r="Y45" s="1"/>
  <c r="AX53"/>
  <c r="BU53" s="1"/>
  <c r="Q53" s="1"/>
  <c r="AX54"/>
  <c r="BU54" s="1"/>
  <c r="Q54" s="1"/>
  <c r="AX60"/>
  <c r="BU60" s="1"/>
  <c r="Q60" s="1"/>
  <c r="BJ65"/>
  <c r="EU65" s="1"/>
  <c r="AC65" s="1"/>
  <c r="BJ66"/>
  <c r="EU66" s="1"/>
  <c r="AC66" s="1"/>
  <c r="AX73"/>
  <c r="BU73" s="1"/>
  <c r="Q73" s="1"/>
  <c r="BF75"/>
  <c r="DU75" s="1"/>
  <c r="Y75" s="1"/>
  <c r="AX36" i="49"/>
  <c r="BU36" s="1"/>
  <c r="Q36" s="1"/>
  <c r="BF36"/>
  <c r="DU36" s="1"/>
  <c r="Y36" s="1"/>
  <c r="BJ37"/>
  <c r="EU37" s="1"/>
  <c r="AC37" s="1"/>
  <c r="BF41"/>
  <c r="DU41" s="1"/>
  <c r="Y41" s="1"/>
  <c r="BF42"/>
  <c r="DU42" s="1"/>
  <c r="Y42" s="1"/>
  <c r="BJ45"/>
  <c r="EU45" s="1"/>
  <c r="AC45" s="1"/>
  <c r="AX47"/>
  <c r="BU47" s="1"/>
  <c r="Q47" s="1"/>
  <c r="BF70" i="53"/>
  <c r="DU70" s="1"/>
  <c r="Y70" s="1"/>
  <c r="BE36" i="52"/>
  <c r="DJ36" s="1"/>
  <c r="V12" s="1"/>
  <c r="BJ58"/>
  <c r="EU58" s="1"/>
  <c r="AC58" s="1"/>
  <c r="BJ65"/>
  <c r="EU65" s="1"/>
  <c r="AC65" s="1"/>
  <c r="BJ69"/>
  <c r="EU69" s="1"/>
  <c r="AC69" s="1"/>
  <c r="BF70"/>
  <c r="DU70" s="1"/>
  <c r="Y70" s="1"/>
  <c r="BJ73"/>
  <c r="EU73" s="1"/>
  <c r="AC73" s="1"/>
  <c r="BF38" i="51"/>
  <c r="DU38" s="1"/>
  <c r="Y38" s="1"/>
  <c r="BJ46"/>
  <c r="EU46" s="1"/>
  <c r="AC46" s="1"/>
  <c r="BF48"/>
  <c r="DU48" s="1"/>
  <c r="Y48" s="1"/>
  <c r="BF58"/>
  <c r="DU58" s="1"/>
  <c r="Y58" s="1"/>
  <c r="BF64"/>
  <c r="DU64" s="1"/>
  <c r="Y64" s="1"/>
  <c r="BF69"/>
  <c r="DU69" s="1"/>
  <c r="Y69" s="1"/>
  <c r="BF74"/>
  <c r="DU74" s="1"/>
  <c r="Y74" s="1"/>
  <c r="BF76"/>
  <c r="DU76" s="1"/>
  <c r="Y76" s="1"/>
  <c r="BI36" i="50"/>
  <c r="EJ36" s="1"/>
  <c r="EK36" s="1"/>
  <c r="BJ52"/>
  <c r="EU52" s="1"/>
  <c r="AC52" s="1"/>
  <c r="BJ53"/>
  <c r="EU53" s="1"/>
  <c r="AC53" s="1"/>
  <c r="BF62"/>
  <c r="DU62" s="1"/>
  <c r="Y62" s="1"/>
  <c r="BF64"/>
  <c r="DU64" s="1"/>
  <c r="Y64" s="1"/>
  <c r="BF71"/>
  <c r="DU71" s="1"/>
  <c r="Y71" s="1"/>
  <c r="BJ73"/>
  <c r="EU73" s="1"/>
  <c r="AC73" s="1"/>
  <c r="BF79"/>
  <c r="DU79" s="1"/>
  <c r="Y79" s="1"/>
  <c r="BA36" i="49"/>
  <c r="CJ36" s="1"/>
  <c r="R12" s="1"/>
  <c r="BI36"/>
  <c r="EJ36" s="1"/>
  <c r="EK36" s="1"/>
  <c r="BB52"/>
  <c r="CU52" s="1"/>
  <c r="U52" s="1"/>
  <c r="BF52"/>
  <c r="DU52" s="1"/>
  <c r="Y52" s="1"/>
  <c r="BJ56"/>
  <c r="EU56" s="1"/>
  <c r="AC56" s="1"/>
  <c r="BF56"/>
  <c r="DU56" s="1"/>
  <c r="Y56" s="1"/>
  <c r="BJ65" i="53"/>
  <c r="EU65" s="1"/>
  <c r="AC65" s="1"/>
  <c r="BJ71"/>
  <c r="EU71" s="1"/>
  <c r="AC71" s="1"/>
  <c r="BF74"/>
  <c r="DU74" s="1"/>
  <c r="Y74" s="1"/>
  <c r="BJ75"/>
  <c r="EU75" s="1"/>
  <c r="AC75" s="1"/>
  <c r="AX76"/>
  <c r="BU76" s="1"/>
  <c r="Q76" s="1"/>
  <c r="AX79"/>
  <c r="BU79" s="1"/>
  <c r="Q79" s="1"/>
  <c r="BJ79"/>
  <c r="EU79" s="1"/>
  <c r="AC79" s="1"/>
  <c r="BF82"/>
  <c r="DU82" s="1"/>
  <c r="Y82" s="1"/>
  <c r="AX83"/>
  <c r="BU83" s="1"/>
  <c r="Q83" s="1"/>
  <c r="BJ83"/>
  <c r="EU83" s="1"/>
  <c r="AC83" s="1"/>
  <c r="BF37" i="52"/>
  <c r="DU37" s="1"/>
  <c r="Y37" s="1"/>
  <c r="BF39"/>
  <c r="DU39" s="1"/>
  <c r="Y39" s="1"/>
  <c r="BJ40"/>
  <c r="EU40" s="1"/>
  <c r="AC40" s="1"/>
  <c r="BF46"/>
  <c r="DU46" s="1"/>
  <c r="Y46" s="1"/>
  <c r="BJ47"/>
  <c r="EU47" s="1"/>
  <c r="AC47" s="1"/>
  <c r="BF51"/>
  <c r="DU51" s="1"/>
  <c r="Y51" s="1"/>
  <c r="BJ55"/>
  <c r="EU55" s="1"/>
  <c r="AC55" s="1"/>
  <c r="AX61"/>
  <c r="BU61" s="1"/>
  <c r="Q61" s="1"/>
  <c r="BF61"/>
  <c r="DU61" s="1"/>
  <c r="Y61" s="1"/>
  <c r="AX62"/>
  <c r="BU62" s="1"/>
  <c r="Q62" s="1"/>
  <c r="BJ62"/>
  <c r="EU62" s="1"/>
  <c r="AC62" s="1"/>
  <c r="AX70"/>
  <c r="BU70" s="1"/>
  <c r="Q70" s="1"/>
  <c r="BF72"/>
  <c r="DU72" s="1"/>
  <c r="Y72" s="1"/>
  <c r="AX84"/>
  <c r="BU84" s="1"/>
  <c r="Q84" s="1"/>
  <c r="BI36" i="51"/>
  <c r="EJ36" s="1"/>
  <c r="EK36" s="1"/>
  <c r="AX38"/>
  <c r="BU38" s="1"/>
  <c r="Q38" s="1"/>
  <c r="BF40"/>
  <c r="DU40" s="1"/>
  <c r="Y40" s="1"/>
  <c r="BF42"/>
  <c r="DU42" s="1"/>
  <c r="Y42" s="1"/>
  <c r="AX48"/>
  <c r="BU48" s="1"/>
  <c r="Q48" s="1"/>
  <c r="BJ50"/>
  <c r="EU50" s="1"/>
  <c r="AC50" s="1"/>
  <c r="BF53"/>
  <c r="DU53" s="1"/>
  <c r="Y53" s="1"/>
  <c r="AX55"/>
  <c r="BU55" s="1"/>
  <c r="Q55" s="1"/>
  <c r="AX58"/>
  <c r="BU58" s="1"/>
  <c r="Q58" s="1"/>
  <c r="BJ60"/>
  <c r="EU60" s="1"/>
  <c r="AC60" s="1"/>
  <c r="AX64"/>
  <c r="BU64" s="1"/>
  <c r="Q64" s="1"/>
  <c r="BF66"/>
  <c r="DU66" s="1"/>
  <c r="Y66" s="1"/>
  <c r="BJ70"/>
  <c r="EU70" s="1"/>
  <c r="AC70" s="1"/>
  <c r="AX74"/>
  <c r="BU74" s="1"/>
  <c r="Q74" s="1"/>
  <c r="BM36" i="50"/>
  <c r="FJ36" s="1"/>
  <c r="BF38"/>
  <c r="DU38" s="1"/>
  <c r="Y38" s="1"/>
  <c r="BF42"/>
  <c r="DU42" s="1"/>
  <c r="Y42" s="1"/>
  <c r="BJ45"/>
  <c r="EU45" s="1"/>
  <c r="AC45" s="1"/>
  <c r="AX46"/>
  <c r="BU46" s="1"/>
  <c r="Q46" s="1"/>
  <c r="BF56"/>
  <c r="DU56" s="1"/>
  <c r="Y56" s="1"/>
  <c r="BF58"/>
  <c r="DU58" s="1"/>
  <c r="Y58" s="1"/>
  <c r="AX62"/>
  <c r="BU62" s="1"/>
  <c r="Q62" s="1"/>
  <c r="AX64"/>
  <c r="BU64" s="1"/>
  <c r="Q64" s="1"/>
  <c r="BF66"/>
  <c r="DU66" s="1"/>
  <c r="Y66" s="1"/>
  <c r="BF69"/>
  <c r="DU69" s="1"/>
  <c r="Y69" s="1"/>
  <c r="AX71"/>
  <c r="BU71" s="1"/>
  <c r="Q71" s="1"/>
  <c r="BJ76"/>
  <c r="EU76" s="1"/>
  <c r="AC76" s="1"/>
  <c r="AX79"/>
  <c r="BU79" s="1"/>
  <c r="Q79" s="1"/>
  <c r="AX80"/>
  <c r="BU80" s="1"/>
  <c r="Q80" s="1"/>
  <c r="AX83"/>
  <c r="BU83" s="1"/>
  <c r="Q83" s="1"/>
  <c r="BJ83"/>
  <c r="EU83" s="1"/>
  <c r="AC83" s="1"/>
  <c r="BB36" i="49"/>
  <c r="CU36" s="1"/>
  <c r="U36" s="1"/>
  <c r="BF37"/>
  <c r="DU37" s="1"/>
  <c r="Y37" s="1"/>
  <c r="BF38"/>
  <c r="DU38" s="1"/>
  <c r="Y38" s="1"/>
  <c r="BJ41"/>
  <c r="EU41" s="1"/>
  <c r="AC41" s="1"/>
  <c r="BJ42"/>
  <c r="EU42" s="1"/>
  <c r="AC42" s="1"/>
  <c r="BF45"/>
  <c r="DU45" s="1"/>
  <c r="Y45" s="1"/>
  <c r="BF46"/>
  <c r="DU46" s="1"/>
  <c r="Y46" s="1"/>
  <c r="AX50"/>
  <c r="BU50" s="1"/>
  <c r="Q50" s="1"/>
  <c r="BJ50"/>
  <c r="EU50" s="1"/>
  <c r="AC50" s="1"/>
  <c r="AX53"/>
  <c r="BU53" s="1"/>
  <c r="Q53" s="1"/>
  <c r="BJ53"/>
  <c r="EU53" s="1"/>
  <c r="AC53" s="1"/>
  <c r="BF53"/>
  <c r="DU53" s="1"/>
  <c r="Y53" s="1"/>
  <c r="BF48" i="48"/>
  <c r="DU48" s="1"/>
  <c r="Y48" s="1"/>
  <c r="BJ55"/>
  <c r="EU55" s="1"/>
  <c r="AC55" s="1"/>
  <c r="BI36" i="47"/>
  <c r="EJ36" s="1"/>
  <c r="EK36" s="1"/>
  <c r="BF46"/>
  <c r="DU46" s="1"/>
  <c r="Y46" s="1"/>
  <c r="BF50"/>
  <c r="DU50" s="1"/>
  <c r="Y50" s="1"/>
  <c r="BF62"/>
  <c r="DU62" s="1"/>
  <c r="Y62" s="1"/>
  <c r="BJ63"/>
  <c r="EU63" s="1"/>
  <c r="AC63" s="1"/>
  <c r="BF70"/>
  <c r="DU70" s="1"/>
  <c r="Y70" s="1"/>
  <c r="BB74"/>
  <c r="CU74" s="1"/>
  <c r="U74" s="1"/>
  <c r="BJ74"/>
  <c r="EU74" s="1"/>
  <c r="AC74" s="1"/>
  <c r="BF74"/>
  <c r="DU74" s="1"/>
  <c r="Y74" s="1"/>
  <c r="BF36" i="46"/>
  <c r="DU36" s="1"/>
  <c r="Y36" s="1"/>
  <c r="AX36"/>
  <c r="BU36" s="1"/>
  <c r="Q36" s="1"/>
  <c r="AX38"/>
  <c r="BU38" s="1"/>
  <c r="Q38" s="1"/>
  <c r="BF40"/>
  <c r="DU40" s="1"/>
  <c r="Y40" s="1"/>
  <c r="BJ48"/>
  <c r="EU48" s="1"/>
  <c r="AC48" s="1"/>
  <c r="BJ52"/>
  <c r="EU52" s="1"/>
  <c r="AC52" s="1"/>
  <c r="AX56"/>
  <c r="BU56" s="1"/>
  <c r="Q56" s="1"/>
  <c r="BB58"/>
  <c r="CU58" s="1"/>
  <c r="U58" s="1"/>
  <c r="AX58"/>
  <c r="BU58" s="1"/>
  <c r="Q58" s="1"/>
  <c r="AX60"/>
  <c r="BU60" s="1"/>
  <c r="Q60" s="1"/>
  <c r="BB62"/>
  <c r="CU62" s="1"/>
  <c r="U62" s="1"/>
  <c r="AX62"/>
  <c r="BU62" s="1"/>
  <c r="Q62" s="1"/>
  <c r="BF66"/>
  <c r="DU66" s="1"/>
  <c r="Y66" s="1"/>
  <c r="BF74"/>
  <c r="DU74" s="1"/>
  <c r="Y74" s="1"/>
  <c r="AX74"/>
  <c r="BU74" s="1"/>
  <c r="Q74" s="1"/>
  <c r="BF79"/>
  <c r="DU79" s="1"/>
  <c r="Y79" s="1"/>
  <c r="BM36" i="45"/>
  <c r="FJ36" s="1"/>
  <c r="BB37"/>
  <c r="CU37" s="1"/>
  <c r="U37" s="1"/>
  <c r="BJ37"/>
  <c r="EU37" s="1"/>
  <c r="AC37" s="1"/>
  <c r="BF37"/>
  <c r="DU37" s="1"/>
  <c r="Y37" s="1"/>
  <c r="BB39"/>
  <c r="CU39" s="1"/>
  <c r="U39" s="1"/>
  <c r="AX39"/>
  <c r="BU39" s="1"/>
  <c r="Q39" s="1"/>
  <c r="BB46"/>
  <c r="CU46" s="1"/>
  <c r="U46" s="1"/>
  <c r="AX46"/>
  <c r="BU46" s="1"/>
  <c r="Q46" s="1"/>
  <c r="BF48"/>
  <c r="DU48" s="1"/>
  <c r="Y48" s="1"/>
  <c r="BF62" i="49"/>
  <c r="DU62" s="1"/>
  <c r="Y62" s="1"/>
  <c r="BJ66"/>
  <c r="EU66" s="1"/>
  <c r="AC66" s="1"/>
  <c r="BF67"/>
  <c r="DU67" s="1"/>
  <c r="Y67" s="1"/>
  <c r="AX69"/>
  <c r="BU69" s="1"/>
  <c r="Q69" s="1"/>
  <c r="BF71"/>
  <c r="DU71" s="1"/>
  <c r="Y71" s="1"/>
  <c r="BF72"/>
  <c r="DU72" s="1"/>
  <c r="Y72" s="1"/>
  <c r="BF80"/>
  <c r="DU80" s="1"/>
  <c r="Y80" s="1"/>
  <c r="BF84"/>
  <c r="DU84" s="1"/>
  <c r="Y84" s="1"/>
  <c r="BJ40" i="48"/>
  <c r="EU40" s="1"/>
  <c r="AC40" s="1"/>
  <c r="BJ41"/>
  <c r="EU41" s="1"/>
  <c r="AC41" s="1"/>
  <c r="BJ45"/>
  <c r="EU45" s="1"/>
  <c r="AC45" s="1"/>
  <c r="AX48"/>
  <c r="BU48" s="1"/>
  <c r="Q48" s="1"/>
  <c r="BJ51"/>
  <c r="EU51" s="1"/>
  <c r="AC51" s="1"/>
  <c r="BJ52"/>
  <c r="EU52" s="1"/>
  <c r="AC52" s="1"/>
  <c r="BF54"/>
  <c r="DU54" s="1"/>
  <c r="Y54" s="1"/>
  <c r="BF64"/>
  <c r="DU64" s="1"/>
  <c r="Y64" s="1"/>
  <c r="BF66"/>
  <c r="DU66" s="1"/>
  <c r="Y66" s="1"/>
  <c r="BF73"/>
  <c r="DU73" s="1"/>
  <c r="Y73" s="1"/>
  <c r="AX77"/>
  <c r="BU77" s="1"/>
  <c r="Q77" s="1"/>
  <c r="AX37" i="47"/>
  <c r="BU37" s="1"/>
  <c r="Q37" s="1"/>
  <c r="BJ37"/>
  <c r="EU37" s="1"/>
  <c r="AC37" s="1"/>
  <c r="BF40"/>
  <c r="DU40" s="1"/>
  <c r="Y40" s="1"/>
  <c r="BF41"/>
  <c r="DU41" s="1"/>
  <c r="Y41" s="1"/>
  <c r="BF43"/>
  <c r="DU43" s="1"/>
  <c r="Y43" s="1"/>
  <c r="BJ44"/>
  <c r="EU44" s="1"/>
  <c r="AC44" s="1"/>
  <c r="BJ45"/>
  <c r="EU45" s="1"/>
  <c r="AC45" s="1"/>
  <c r="AX46"/>
  <c r="BU46" s="1"/>
  <c r="Q46" s="1"/>
  <c r="BF48"/>
  <c r="DU48" s="1"/>
  <c r="Y48" s="1"/>
  <c r="AX50"/>
  <c r="BU50" s="1"/>
  <c r="Q50" s="1"/>
  <c r="AX51"/>
  <c r="BU51" s="1"/>
  <c r="Q51" s="1"/>
  <c r="BF60"/>
  <c r="DU60" s="1"/>
  <c r="Y60" s="1"/>
  <c r="AX62"/>
  <c r="BU62" s="1"/>
  <c r="Q62" s="1"/>
  <c r="AX70"/>
  <c r="BU70" s="1"/>
  <c r="Q70" s="1"/>
  <c r="AX74"/>
  <c r="BU74" s="1"/>
  <c r="Q74" s="1"/>
  <c r="BA36" i="46"/>
  <c r="CJ36" s="1"/>
  <c r="R12" s="1"/>
  <c r="BJ37"/>
  <c r="EU37" s="1"/>
  <c r="AC37" s="1"/>
  <c r="BB42"/>
  <c r="CU42" s="1"/>
  <c r="U42" s="1"/>
  <c r="AX42"/>
  <c r="BU42" s="1"/>
  <c r="Q42" s="1"/>
  <c r="BF46"/>
  <c r="DU46" s="1"/>
  <c r="Y46" s="1"/>
  <c r="BA36" i="45"/>
  <c r="CJ36" s="1"/>
  <c r="R12" s="1"/>
  <c r="BJ59"/>
  <c r="EU59" s="1"/>
  <c r="AC59" s="1"/>
  <c r="AX59"/>
  <c r="BU59" s="1"/>
  <c r="Q59" s="1"/>
  <c r="BF58" i="49"/>
  <c r="DU58" s="1"/>
  <c r="Y58" s="1"/>
  <c r="BF68"/>
  <c r="DU68" s="1"/>
  <c r="Y68" s="1"/>
  <c r="BJ69"/>
  <c r="EU69" s="1"/>
  <c r="AC69" s="1"/>
  <c r="BA36" i="48"/>
  <c r="CJ36" s="1"/>
  <c r="R12" s="1"/>
  <c r="BF37"/>
  <c r="DU37" s="1"/>
  <c r="Y37" s="1"/>
  <c r="BF43"/>
  <c r="DU43" s="1"/>
  <c r="Y43" s="1"/>
  <c r="BF44"/>
  <c r="DU44" s="1"/>
  <c r="Y44" s="1"/>
  <c r="BJ48"/>
  <c r="EU48" s="1"/>
  <c r="AC48" s="1"/>
  <c r="BF56"/>
  <c r="DU56" s="1"/>
  <c r="Y56" s="1"/>
  <c r="BJ59"/>
  <c r="EU59" s="1"/>
  <c r="AC59" s="1"/>
  <c r="BF60"/>
  <c r="DU60" s="1"/>
  <c r="Y60" s="1"/>
  <c r="BA36" i="47"/>
  <c r="CJ36" s="1"/>
  <c r="R12" s="1"/>
  <c r="BJ49"/>
  <c r="EU49" s="1"/>
  <c r="AC49" s="1"/>
  <c r="BJ50"/>
  <c r="EU50" s="1"/>
  <c r="AC50" s="1"/>
  <c r="BF53"/>
  <c r="DU53" s="1"/>
  <c r="Y53" s="1"/>
  <c r="BF54"/>
  <c r="DU54" s="1"/>
  <c r="Y54" s="1"/>
  <c r="BJ57"/>
  <c r="EU57" s="1"/>
  <c r="AC57" s="1"/>
  <c r="AX60"/>
  <c r="BU60" s="1"/>
  <c r="Q60" s="1"/>
  <c r="BF64"/>
  <c r="DU64" s="1"/>
  <c r="Y64" s="1"/>
  <c r="BJ70"/>
  <c r="EU70" s="1"/>
  <c r="AC70" s="1"/>
  <c r="BB36" i="46"/>
  <c r="CU36" s="1"/>
  <c r="U36" s="1"/>
  <c r="BJ42"/>
  <c r="EU42" s="1"/>
  <c r="AC42" s="1"/>
  <c r="AX46"/>
  <c r="BU46" s="1"/>
  <c r="Q46" s="1"/>
  <c r="BJ61"/>
  <c r="EU61" s="1"/>
  <c r="AC61" s="1"/>
  <c r="BJ65"/>
  <c r="EU65" s="1"/>
  <c r="AC65" s="1"/>
  <c r="BJ66"/>
  <c r="EU66" s="1"/>
  <c r="AC66" s="1"/>
  <c r="BJ69"/>
  <c r="EU69" s="1"/>
  <c r="AC69" s="1"/>
  <c r="BJ73"/>
  <c r="EU73" s="1"/>
  <c r="AC73" s="1"/>
  <c r="BF76"/>
  <c r="DU76" s="1"/>
  <c r="Y76" s="1"/>
  <c r="AX77"/>
  <c r="BU77" s="1"/>
  <c r="Q77" s="1"/>
  <c r="BJ79"/>
  <c r="EU79" s="1"/>
  <c r="AC79" s="1"/>
  <c r="BB84"/>
  <c r="CU84" s="1"/>
  <c r="U84" s="1"/>
  <c r="AX84"/>
  <c r="BU84" s="1"/>
  <c r="Q84" s="1"/>
  <c r="BJ40" i="45"/>
  <c r="EU40" s="1"/>
  <c r="AC40" s="1"/>
  <c r="BB44"/>
  <c r="CU44" s="1"/>
  <c r="U44" s="1"/>
  <c r="AX44"/>
  <c r="BU44" s="1"/>
  <c r="Q44" s="1"/>
  <c r="BF52"/>
  <c r="DU52" s="1"/>
  <c r="Y52" s="1"/>
  <c r="BB54"/>
  <c r="CU54" s="1"/>
  <c r="U54" s="1"/>
  <c r="BJ54"/>
  <c r="EU54" s="1"/>
  <c r="AC54" s="1"/>
  <c r="BF54"/>
  <c r="DU54" s="1"/>
  <c r="Y54" s="1"/>
  <c r="BB56"/>
  <c r="CU56" s="1"/>
  <c r="U56" s="1"/>
  <c r="AX56"/>
  <c r="BU56" s="1"/>
  <c r="Q56" s="1"/>
  <c r="BB65"/>
  <c r="CU65" s="1"/>
  <c r="U65" s="1"/>
  <c r="AX65"/>
  <c r="BU65" s="1"/>
  <c r="Q65" s="1"/>
  <c r="AX58" i="49"/>
  <c r="BU58" s="1"/>
  <c r="Q58" s="1"/>
  <c r="BJ59"/>
  <c r="EU59" s="1"/>
  <c r="AC59" s="1"/>
  <c r="BJ62"/>
  <c r="EU62" s="1"/>
  <c r="AC62" s="1"/>
  <c r="BF66"/>
  <c r="DU66" s="1"/>
  <c r="Y66" s="1"/>
  <c r="AX68"/>
  <c r="BU68" s="1"/>
  <c r="Q68" s="1"/>
  <c r="BJ72"/>
  <c r="EU72" s="1"/>
  <c r="AC72" s="1"/>
  <c r="AX73"/>
  <c r="BU73" s="1"/>
  <c r="Q73" s="1"/>
  <c r="BJ73"/>
  <c r="EU73" s="1"/>
  <c r="AC73" s="1"/>
  <c r="BJ80"/>
  <c r="EU80" s="1"/>
  <c r="AC80" s="1"/>
  <c r="BJ84"/>
  <c r="EU84" s="1"/>
  <c r="AC84" s="1"/>
  <c r="BE36" i="48"/>
  <c r="DJ36" s="1"/>
  <c r="V12" s="1"/>
  <c r="AX37"/>
  <c r="BU37" s="1"/>
  <c r="Q37" s="1"/>
  <c r="BF40"/>
  <c r="DU40" s="1"/>
  <c r="Y40" s="1"/>
  <c r="BF41"/>
  <c r="DU41" s="1"/>
  <c r="Y41" s="1"/>
  <c r="AX44"/>
  <c r="BU44" s="1"/>
  <c r="Q44" s="1"/>
  <c r="AX46"/>
  <c r="BU46" s="1"/>
  <c r="Q46" s="1"/>
  <c r="BF46"/>
  <c r="DU46" s="1"/>
  <c r="Y46" s="1"/>
  <c r="BF50"/>
  <c r="DU50" s="1"/>
  <c r="Y50" s="1"/>
  <c r="BF52"/>
  <c r="DU52" s="1"/>
  <c r="Y52" s="1"/>
  <c r="AX56"/>
  <c r="BU56" s="1"/>
  <c r="Q56" s="1"/>
  <c r="BF58"/>
  <c r="DU58" s="1"/>
  <c r="Y58" s="1"/>
  <c r="AX60"/>
  <c r="BU60" s="1"/>
  <c r="Q60" s="1"/>
  <c r="AX62"/>
  <c r="BU62" s="1"/>
  <c r="Q62" s="1"/>
  <c r="BF62"/>
  <c r="DU62" s="1"/>
  <c r="Y62" s="1"/>
  <c r="AX70"/>
  <c r="BU70" s="1"/>
  <c r="Q70" s="1"/>
  <c r="BJ73"/>
  <c r="EU73" s="1"/>
  <c r="AC73" s="1"/>
  <c r="AX84"/>
  <c r="BU84" s="1"/>
  <c r="Q84" s="1"/>
  <c r="BE36" i="47"/>
  <c r="DJ36" s="1"/>
  <c r="V12" s="1"/>
  <c r="BF39"/>
  <c r="DU39" s="1"/>
  <c r="Y39" s="1"/>
  <c r="BJ40"/>
  <c r="EU40" s="1"/>
  <c r="AC40" s="1"/>
  <c r="BJ41"/>
  <c r="EU41" s="1"/>
  <c r="AC41" s="1"/>
  <c r="BF44"/>
  <c r="DU44" s="1"/>
  <c r="Y44" s="1"/>
  <c r="BF45"/>
  <c r="DU45" s="1"/>
  <c r="Y45" s="1"/>
  <c r="BJ46"/>
  <c r="EU46" s="1"/>
  <c r="AC46" s="1"/>
  <c r="BB66"/>
  <c r="CU66" s="1"/>
  <c r="U66" s="1"/>
  <c r="AX66"/>
  <c r="BU66" s="1"/>
  <c r="Q66" s="1"/>
  <c r="BF38" i="46"/>
  <c r="DU38" s="1"/>
  <c r="Y38" s="1"/>
  <c r="BJ41"/>
  <c r="EU41" s="1"/>
  <c r="AC41" s="1"/>
  <c r="BJ45"/>
  <c r="EU45" s="1"/>
  <c r="AC45" s="1"/>
  <c r="BJ46"/>
  <c r="EU46" s="1"/>
  <c r="AC46" s="1"/>
  <c r="BF56"/>
  <c r="DU56" s="1"/>
  <c r="Y56" s="1"/>
  <c r="BF60"/>
  <c r="DU60" s="1"/>
  <c r="Y60" s="1"/>
  <c r="BI36" i="45"/>
  <c r="EJ36" s="1"/>
  <c r="EK36" s="1"/>
  <c r="BB42"/>
  <c r="CU42" s="1"/>
  <c r="U42" s="1"/>
  <c r="BJ42"/>
  <c r="EU42" s="1"/>
  <c r="AC42" s="1"/>
  <c r="BF42"/>
  <c r="DU42" s="1"/>
  <c r="Y42" s="1"/>
  <c r="BJ63"/>
  <c r="EU63" s="1"/>
  <c r="AC63" s="1"/>
  <c r="AX63"/>
  <c r="BU63" s="1"/>
  <c r="Q63" s="1"/>
  <c r="BJ73" i="47"/>
  <c r="EU73" s="1"/>
  <c r="AC73" s="1"/>
  <c r="BF44" i="46"/>
  <c r="DU44" s="1"/>
  <c r="Y44" s="1"/>
  <c r="BF64"/>
  <c r="DU64" s="1"/>
  <c r="Y64" s="1"/>
  <c r="BF41" i="45"/>
  <c r="DU41" s="1"/>
  <c r="Y41" s="1"/>
  <c r="BF50"/>
  <c r="DU50" s="1"/>
  <c r="Y50" s="1"/>
  <c r="BJ51"/>
  <c r="EU51" s="1"/>
  <c r="AC51" s="1"/>
  <c r="BF61"/>
  <c r="DU61" s="1"/>
  <c r="Y61" s="1"/>
  <c r="BJ66"/>
  <c r="EU66" s="1"/>
  <c r="AC66" s="1"/>
  <c r="AX72"/>
  <c r="BU72" s="1"/>
  <c r="Q72" s="1"/>
  <c r="AX74"/>
  <c r="BU74" s="1"/>
  <c r="Q74" s="1"/>
  <c r="BJ79"/>
  <c r="EU79" s="1"/>
  <c r="AC79" s="1"/>
  <c r="AX37" i="44"/>
  <c r="BU37" s="1"/>
  <c r="Q37" s="1"/>
  <c r="BJ37"/>
  <c r="EU37" s="1"/>
  <c r="AC37" s="1"/>
  <c r="BF40"/>
  <c r="DU40" s="1"/>
  <c r="Y40" s="1"/>
  <c r="BF41"/>
  <c r="DU41" s="1"/>
  <c r="Y41" s="1"/>
  <c r="AX44"/>
  <c r="BU44" s="1"/>
  <c r="Q44" s="1"/>
  <c r="AX46"/>
  <c r="BU46" s="1"/>
  <c r="Q46" s="1"/>
  <c r="BJ52"/>
  <c r="EU52" s="1"/>
  <c r="AC52" s="1"/>
  <c r="AX54"/>
  <c r="BU54" s="1"/>
  <c r="Q54" s="1"/>
  <c r="AX56"/>
  <c r="BU56" s="1"/>
  <c r="Q56" s="1"/>
  <c r="BF58"/>
  <c r="DU58" s="1"/>
  <c r="Y58" s="1"/>
  <c r="BF72"/>
  <c r="DU72" s="1"/>
  <c r="Y72" s="1"/>
  <c r="BJ75"/>
  <c r="EU75" s="1"/>
  <c r="AC75" s="1"/>
  <c r="BF76"/>
  <c r="DU76" s="1"/>
  <c r="Y76" s="1"/>
  <c r="AX78"/>
  <c r="BU78" s="1"/>
  <c r="Q78" s="1"/>
  <c r="BJ78"/>
  <c r="EU78" s="1"/>
  <c r="AC78" s="1"/>
  <c r="BF68" i="45"/>
  <c r="DU68" s="1"/>
  <c r="Y68" s="1"/>
  <c r="BA36" i="44"/>
  <c r="CJ36" s="1"/>
  <c r="R12" s="1"/>
  <c r="BF48"/>
  <c r="DU48" s="1"/>
  <c r="Y48" s="1"/>
  <c r="BF62"/>
  <c r="DU62" s="1"/>
  <c r="Y62" s="1"/>
  <c r="BF64"/>
  <c r="DU64" s="1"/>
  <c r="Y64" s="1"/>
  <c r="BF66"/>
  <c r="DU66" s="1"/>
  <c r="Y66" s="1"/>
  <c r="BF68"/>
  <c r="DU68" s="1"/>
  <c r="Y68" s="1"/>
  <c r="BF74"/>
  <c r="DU74" s="1"/>
  <c r="Y74" s="1"/>
  <c r="BJ55" i="45"/>
  <c r="EU55" s="1"/>
  <c r="AC55" s="1"/>
  <c r="BF57"/>
  <c r="DU57" s="1"/>
  <c r="Y57" s="1"/>
  <c r="AX68"/>
  <c r="BU68" s="1"/>
  <c r="Q68" s="1"/>
  <c r="BF70"/>
  <c r="DU70" s="1"/>
  <c r="Y70" s="1"/>
  <c r="BF76"/>
  <c r="DU76" s="1"/>
  <c r="Y76" s="1"/>
  <c r="BF79"/>
  <c r="DU79" s="1"/>
  <c r="Y79" s="1"/>
  <c r="AX84"/>
  <c r="BU84" s="1"/>
  <c r="Q84" s="1"/>
  <c r="BE36" i="44"/>
  <c r="DJ36" s="1"/>
  <c r="V12" s="1"/>
  <c r="BF39"/>
  <c r="DU39" s="1"/>
  <c r="Y39" s="1"/>
  <c r="BJ40"/>
  <c r="EU40" s="1"/>
  <c r="AC40" s="1"/>
  <c r="BJ47"/>
  <c r="EU47" s="1"/>
  <c r="AC47" s="1"/>
  <c r="AX48"/>
  <c r="BU48" s="1"/>
  <c r="Q48" s="1"/>
  <c r="BJ49"/>
  <c r="EU49" s="1"/>
  <c r="AC49" s="1"/>
  <c r="BF50"/>
  <c r="DU50" s="1"/>
  <c r="Y50" s="1"/>
  <c r="BF52"/>
  <c r="DU52" s="1"/>
  <c r="Y52" s="1"/>
  <c r="AX62"/>
  <c r="BU62" s="1"/>
  <c r="Q62" s="1"/>
  <c r="AX64"/>
  <c r="BU64" s="1"/>
  <c r="Q64" s="1"/>
  <c r="AX66"/>
  <c r="BU66" s="1"/>
  <c r="Q66" s="1"/>
  <c r="AX68"/>
  <c r="BU68" s="1"/>
  <c r="Q68" s="1"/>
  <c r="AX70"/>
  <c r="BU70" s="1"/>
  <c r="Q70" s="1"/>
  <c r="BF70"/>
  <c r="DU70" s="1"/>
  <c r="Y70" s="1"/>
  <c r="BJ71"/>
  <c r="EU71" s="1"/>
  <c r="AC71" s="1"/>
  <c r="AX74"/>
  <c r="BU74" s="1"/>
  <c r="Q74" s="1"/>
  <c r="AX82"/>
  <c r="BU82" s="1"/>
  <c r="Q82" s="1"/>
  <c r="BJ82"/>
  <c r="EU82" s="1"/>
  <c r="AC82" s="1"/>
  <c r="BJ62" i="45"/>
  <c r="EU62" s="1"/>
  <c r="AC62" s="1"/>
  <c r="BF72"/>
  <c r="DU72" s="1"/>
  <c r="Y72" s="1"/>
  <c r="BF74"/>
  <c r="DU74" s="1"/>
  <c r="Y74" s="1"/>
  <c r="BJ75"/>
  <c r="EU75" s="1"/>
  <c r="AC75" s="1"/>
  <c r="BI36" i="44"/>
  <c r="EJ36" s="1"/>
  <c r="EK36" s="1"/>
  <c r="BF44"/>
  <c r="DU44" s="1"/>
  <c r="Y44" s="1"/>
  <c r="BF46"/>
  <c r="DU46" s="1"/>
  <c r="Y46" s="1"/>
  <c r="BJ48"/>
  <c r="EU48" s="1"/>
  <c r="AC48" s="1"/>
  <c r="BF54"/>
  <c r="DU54" s="1"/>
  <c r="Y54" s="1"/>
  <c r="BF56"/>
  <c r="DU56" s="1"/>
  <c r="Y56" s="1"/>
  <c r="BJ68"/>
  <c r="EU68" s="1"/>
  <c r="AC68" s="1"/>
  <c r="BC42" i="72"/>
  <c r="CZ42" s="1"/>
  <c r="V42" s="1"/>
  <c r="BD42" s="1"/>
  <c r="DE42" s="1"/>
  <c r="W42" s="1"/>
  <c r="BC41"/>
  <c r="CZ41" s="1"/>
  <c r="V41" s="1"/>
  <c r="BD41" s="1"/>
  <c r="DE41" s="1"/>
  <c r="W41" s="1"/>
  <c r="AX41"/>
  <c r="BU41" s="1"/>
  <c r="Q41" s="1"/>
  <c r="AX42"/>
  <c r="BU42" s="1"/>
  <c r="Q42" s="1"/>
  <c r="BJ42"/>
  <c r="EU42" s="1"/>
  <c r="AC42" s="1"/>
  <c r="AX43"/>
  <c r="BU43" s="1"/>
  <c r="Q43" s="1"/>
  <c r="AX44"/>
  <c r="BU44" s="1"/>
  <c r="Q44" s="1"/>
  <c r="BF41"/>
  <c r="DU41" s="1"/>
  <c r="Y41" s="1"/>
  <c r="BJ41"/>
  <c r="EU41" s="1"/>
  <c r="AC41" s="1"/>
  <c r="BM36" i="44"/>
  <c r="FJ36" s="1"/>
  <c r="AX36"/>
  <c r="BU36" s="1"/>
  <c r="Q36" s="1"/>
  <c r="BB36"/>
  <c r="CU36" s="1"/>
  <c r="U36" s="1"/>
  <c r="BF36"/>
  <c r="DU36" s="1"/>
  <c r="Y36" s="1"/>
  <c r="AX38"/>
  <c r="BU38" s="1"/>
  <c r="Q38" s="1"/>
  <c r="BB39"/>
  <c r="CU39" s="1"/>
  <c r="U39" s="1"/>
  <c r="AX42"/>
  <c r="BU42" s="1"/>
  <c r="Q42" s="1"/>
  <c r="AX45"/>
  <c r="BU45" s="1"/>
  <c r="Q45" s="1"/>
  <c r="BF37"/>
  <c r="DU37" s="1"/>
  <c r="Y37" s="1"/>
  <c r="BJ38"/>
  <c r="EU38" s="1"/>
  <c r="AC38" s="1"/>
  <c r="AX39"/>
  <c r="BU39" s="1"/>
  <c r="Q39" s="1"/>
  <c r="BB40"/>
  <c r="CU40" s="1"/>
  <c r="U40" s="1"/>
  <c r="BF42"/>
  <c r="DU42" s="1"/>
  <c r="Y42" s="1"/>
  <c r="BF43"/>
  <c r="DU43" s="1"/>
  <c r="Y43" s="1"/>
  <c r="AX49"/>
  <c r="BU49" s="1"/>
  <c r="Q49" s="1"/>
  <c r="BF49"/>
  <c r="DU49" s="1"/>
  <c r="Y49" s="1"/>
  <c r="BF38"/>
  <c r="DU38" s="1"/>
  <c r="Y38" s="1"/>
  <c r="BB43"/>
  <c r="CU43" s="1"/>
  <c r="U43" s="1"/>
  <c r="BB45"/>
  <c r="CU45" s="1"/>
  <c r="U45" s="1"/>
  <c r="BJ45"/>
  <c r="EU45" s="1"/>
  <c r="AC45" s="1"/>
  <c r="BF47"/>
  <c r="DU47" s="1"/>
  <c r="Y47" s="1"/>
  <c r="AX47"/>
  <c r="BU47" s="1"/>
  <c r="Q47" s="1"/>
  <c r="BB42"/>
  <c r="CU42" s="1"/>
  <c r="U42" s="1"/>
  <c r="BJ43"/>
  <c r="EU43" s="1"/>
  <c r="AC43" s="1"/>
  <c r="BJ46"/>
  <c r="EU46" s="1"/>
  <c r="AC46" s="1"/>
  <c r="BJ50"/>
  <c r="EU50" s="1"/>
  <c r="AC50" s="1"/>
  <c r="AX51"/>
  <c r="BU51" s="1"/>
  <c r="Q51" s="1"/>
  <c r="BF53"/>
  <c r="DU53" s="1"/>
  <c r="Y53" s="1"/>
  <c r="BJ54"/>
  <c r="EU54" s="1"/>
  <c r="AC54" s="1"/>
  <c r="AX55"/>
  <c r="BU55" s="1"/>
  <c r="Q55" s="1"/>
  <c r="BF57"/>
  <c r="DU57" s="1"/>
  <c r="Y57" s="1"/>
  <c r="BJ58"/>
  <c r="EU58" s="1"/>
  <c r="AC58" s="1"/>
  <c r="AX59"/>
  <c r="BU59" s="1"/>
  <c r="Q59" s="1"/>
  <c r="BJ51"/>
  <c r="EU51" s="1"/>
  <c r="AC51" s="1"/>
  <c r="BB53"/>
  <c r="CU53" s="1"/>
  <c r="U53" s="1"/>
  <c r="BJ55"/>
  <c r="EU55" s="1"/>
  <c r="AC55" s="1"/>
  <c r="BB57"/>
  <c r="CU57" s="1"/>
  <c r="U57" s="1"/>
  <c r="BJ59"/>
  <c r="EU59" s="1"/>
  <c r="AC59" s="1"/>
  <c r="AX61"/>
  <c r="BU61" s="1"/>
  <c r="Q61" s="1"/>
  <c r="BF61"/>
  <c r="DU61" s="1"/>
  <c r="Y61" s="1"/>
  <c r="BF51"/>
  <c r="DU51" s="1"/>
  <c r="Y51" s="1"/>
  <c r="AX53"/>
  <c r="BU53" s="1"/>
  <c r="Q53" s="1"/>
  <c r="BF55"/>
  <c r="DU55" s="1"/>
  <c r="Y55" s="1"/>
  <c r="AX57"/>
  <c r="BU57" s="1"/>
  <c r="Q57" s="1"/>
  <c r="BF59"/>
  <c r="DU59" s="1"/>
  <c r="Y59" s="1"/>
  <c r="BB60"/>
  <c r="CU60" s="1"/>
  <c r="U60" s="1"/>
  <c r="BJ62"/>
  <c r="EU62" s="1"/>
  <c r="AC62" s="1"/>
  <c r="AX63"/>
  <c r="BU63" s="1"/>
  <c r="Q63" s="1"/>
  <c r="BB64"/>
  <c r="CU64" s="1"/>
  <c r="U64" s="1"/>
  <c r="BF65"/>
  <c r="DU65" s="1"/>
  <c r="Y65" s="1"/>
  <c r="BJ66"/>
  <c r="EU66" s="1"/>
  <c r="AC66" s="1"/>
  <c r="AX67"/>
  <c r="BU67" s="1"/>
  <c r="Q67" s="1"/>
  <c r="BJ67"/>
  <c r="EU67" s="1"/>
  <c r="AC67" s="1"/>
  <c r="BJ69"/>
  <c r="EU69" s="1"/>
  <c r="AC69" s="1"/>
  <c r="AX69"/>
  <c r="BU69" s="1"/>
  <c r="Q69" s="1"/>
  <c r="BF69"/>
  <c r="DU69" s="1"/>
  <c r="Y69" s="1"/>
  <c r="BJ63"/>
  <c r="EU63" s="1"/>
  <c r="AC63" s="1"/>
  <c r="BB65"/>
  <c r="CU65" s="1"/>
  <c r="U65" s="1"/>
  <c r="BF63"/>
  <c r="DU63" s="1"/>
  <c r="Y63" s="1"/>
  <c r="AX65"/>
  <c r="BU65" s="1"/>
  <c r="Q65" s="1"/>
  <c r="BF67"/>
  <c r="DU67" s="1"/>
  <c r="Y67" s="1"/>
  <c r="BJ70"/>
  <c r="EU70" s="1"/>
  <c r="AC70" s="1"/>
  <c r="AX71"/>
  <c r="BU71" s="1"/>
  <c r="Q71" s="1"/>
  <c r="BF73"/>
  <c r="DU73" s="1"/>
  <c r="Y73" s="1"/>
  <c r="BJ74"/>
  <c r="EU74" s="1"/>
  <c r="AC74" s="1"/>
  <c r="AX75"/>
  <c r="BU75" s="1"/>
  <c r="Q75" s="1"/>
  <c r="BB73"/>
  <c r="CU73" s="1"/>
  <c r="U73" s="1"/>
  <c r="BF71"/>
  <c r="DU71" s="1"/>
  <c r="Y71" s="1"/>
  <c r="AX73"/>
  <c r="BU73" s="1"/>
  <c r="Q73" s="1"/>
  <c r="BF75"/>
  <c r="DU75" s="1"/>
  <c r="Y75" s="1"/>
  <c r="BB77"/>
  <c r="CU77" s="1"/>
  <c r="U77" s="1"/>
  <c r="BF78"/>
  <c r="DU78" s="1"/>
  <c r="Y78" s="1"/>
  <c r="BJ79"/>
  <c r="EU79" s="1"/>
  <c r="AC79" s="1"/>
  <c r="AX80"/>
  <c r="BU80" s="1"/>
  <c r="Q80" s="1"/>
  <c r="BB81"/>
  <c r="CU81" s="1"/>
  <c r="U81" s="1"/>
  <c r="BF82"/>
  <c r="DU82" s="1"/>
  <c r="Y82" s="1"/>
  <c r="BJ83"/>
  <c r="EU83" s="1"/>
  <c r="AC83" s="1"/>
  <c r="BB85"/>
  <c r="CU85" s="1"/>
  <c r="U85" s="1"/>
  <c r="BF79"/>
  <c r="DU79" s="1"/>
  <c r="Y79" s="1"/>
  <c r="BJ80"/>
  <c r="EU80" s="1"/>
  <c r="AC80" s="1"/>
  <c r="AX81"/>
  <c r="BU81" s="1"/>
  <c r="Q81" s="1"/>
  <c r="BF83"/>
  <c r="DU83" s="1"/>
  <c r="Y83" s="1"/>
  <c r="BJ84"/>
  <c r="EU84" s="1"/>
  <c r="AC84" s="1"/>
  <c r="AX85"/>
  <c r="BU85" s="1"/>
  <c r="Q85" s="1"/>
  <c r="BB79"/>
  <c r="CU79" s="1"/>
  <c r="U79" s="1"/>
  <c r="BF80"/>
  <c r="DU80" s="1"/>
  <c r="Y80" s="1"/>
  <c r="BJ81"/>
  <c r="EU81" s="1"/>
  <c r="AC81" s="1"/>
  <c r="BF84"/>
  <c r="DU84" s="1"/>
  <c r="Y84" s="1"/>
  <c r="BJ85"/>
  <c r="EU85" s="1"/>
  <c r="AC85" s="1"/>
  <c r="BE36" i="45"/>
  <c r="DJ36" s="1"/>
  <c r="V12" s="1"/>
  <c r="BF38"/>
  <c r="DU38" s="1"/>
  <c r="Y38" s="1"/>
  <c r="BJ39"/>
  <c r="EU39" s="1"/>
  <c r="AC39" s="1"/>
  <c r="AX40"/>
  <c r="BU40" s="1"/>
  <c r="Q40" s="1"/>
  <c r="BB43"/>
  <c r="CU43" s="1"/>
  <c r="U43" s="1"/>
  <c r="BB45"/>
  <c r="CU45" s="1"/>
  <c r="U45" s="1"/>
  <c r="BB38"/>
  <c r="CU38" s="1"/>
  <c r="U38" s="1"/>
  <c r="BJ43"/>
  <c r="EU43" s="1"/>
  <c r="AC43" s="1"/>
  <c r="AX47"/>
  <c r="BU47" s="1"/>
  <c r="Q47" s="1"/>
  <c r="BF47"/>
  <c r="DU47" s="1"/>
  <c r="Y47" s="1"/>
  <c r="AX36"/>
  <c r="BU36" s="1"/>
  <c r="Q36" s="1"/>
  <c r="BB36"/>
  <c r="CU36" s="1"/>
  <c r="U36" s="1"/>
  <c r="BF36"/>
  <c r="DU36" s="1"/>
  <c r="Y36" s="1"/>
  <c r="AX38"/>
  <c r="BU38" s="1"/>
  <c r="Q38" s="1"/>
  <c r="BF40"/>
  <c r="DU40" s="1"/>
  <c r="Y40" s="1"/>
  <c r="AX43"/>
  <c r="BU43" s="1"/>
  <c r="Q43" s="1"/>
  <c r="BF45"/>
  <c r="DU45" s="1"/>
  <c r="Y45" s="1"/>
  <c r="AX45"/>
  <c r="BU45" s="1"/>
  <c r="Q45" s="1"/>
  <c r="BB47"/>
  <c r="CU47" s="1"/>
  <c r="U47" s="1"/>
  <c r="BJ47"/>
  <c r="EU47" s="1"/>
  <c r="AC47" s="1"/>
  <c r="BJ44"/>
  <c r="EU44" s="1"/>
  <c r="AC44" s="1"/>
  <c r="BJ48"/>
  <c r="EU48" s="1"/>
  <c r="AC48" s="1"/>
  <c r="AX49"/>
  <c r="BU49" s="1"/>
  <c r="Q49" s="1"/>
  <c r="BF51"/>
  <c r="DU51" s="1"/>
  <c r="Y51" s="1"/>
  <c r="BJ52"/>
  <c r="EU52" s="1"/>
  <c r="AC52" s="1"/>
  <c r="AX53"/>
  <c r="BU53" s="1"/>
  <c r="Q53" s="1"/>
  <c r="BF55"/>
  <c r="DU55" s="1"/>
  <c r="Y55" s="1"/>
  <c r="BJ56"/>
  <c r="EU56" s="1"/>
  <c r="AC56" s="1"/>
  <c r="BB58"/>
  <c r="CU58" s="1"/>
  <c r="U58" s="1"/>
  <c r="BF58"/>
  <c r="DU58" s="1"/>
  <c r="Y58" s="1"/>
  <c r="AX58"/>
  <c r="BU58" s="1"/>
  <c r="Q58" s="1"/>
  <c r="BJ49"/>
  <c r="EU49" s="1"/>
  <c r="AC49" s="1"/>
  <c r="BB51"/>
  <c r="CU51" s="1"/>
  <c r="U51" s="1"/>
  <c r="BJ53"/>
  <c r="EU53" s="1"/>
  <c r="AC53" s="1"/>
  <c r="BB55"/>
  <c r="CU55" s="1"/>
  <c r="U55" s="1"/>
  <c r="BJ60"/>
  <c r="EU60" s="1"/>
  <c r="AC60" s="1"/>
  <c r="AX60"/>
  <c r="BU60" s="1"/>
  <c r="Q60" s="1"/>
  <c r="BF60"/>
  <c r="DU60" s="1"/>
  <c r="Y60" s="1"/>
  <c r="BF49"/>
  <c r="DU49" s="1"/>
  <c r="Y49" s="1"/>
  <c r="BF53"/>
  <c r="DU53" s="1"/>
  <c r="Y53" s="1"/>
  <c r="BJ57"/>
  <c r="EU57" s="1"/>
  <c r="AC57" s="1"/>
  <c r="BB59"/>
  <c r="CU59" s="1"/>
  <c r="U59" s="1"/>
  <c r="BJ61"/>
  <c r="EU61" s="1"/>
  <c r="AC61" s="1"/>
  <c r="AX62"/>
  <c r="BU62" s="1"/>
  <c r="Q62" s="1"/>
  <c r="BB63"/>
  <c r="CU63" s="1"/>
  <c r="U63" s="1"/>
  <c r="BF64"/>
  <c r="DU64" s="1"/>
  <c r="Y64" s="1"/>
  <c r="BJ65"/>
  <c r="EU65" s="1"/>
  <c r="AC65" s="1"/>
  <c r="AX66"/>
  <c r="BU66" s="1"/>
  <c r="Q66" s="1"/>
  <c r="BF67"/>
  <c r="DU67" s="1"/>
  <c r="Y67" s="1"/>
  <c r="AX67"/>
  <c r="BU67" s="1"/>
  <c r="Q67" s="1"/>
  <c r="BB69"/>
  <c r="CU69" s="1"/>
  <c r="U69" s="1"/>
  <c r="BB64"/>
  <c r="CU64" s="1"/>
  <c r="U64" s="1"/>
  <c r="BF62"/>
  <c r="DU62" s="1"/>
  <c r="Y62" s="1"/>
  <c r="AX64"/>
  <c r="BU64" s="1"/>
  <c r="Q64" s="1"/>
  <c r="BF66"/>
  <c r="DU66" s="1"/>
  <c r="Y66" s="1"/>
  <c r="BB67"/>
  <c r="CU67" s="1"/>
  <c r="U67" s="1"/>
  <c r="BJ67"/>
  <c r="EU67" s="1"/>
  <c r="AC67" s="1"/>
  <c r="AX69"/>
  <c r="BU69" s="1"/>
  <c r="Q69" s="1"/>
  <c r="BF69"/>
  <c r="DU69" s="1"/>
  <c r="Y69" s="1"/>
  <c r="BB68"/>
  <c r="CU68" s="1"/>
  <c r="U68" s="1"/>
  <c r="BJ70"/>
  <c r="EU70" s="1"/>
  <c r="AC70" s="1"/>
  <c r="AX71"/>
  <c r="BU71" s="1"/>
  <c r="Q71" s="1"/>
  <c r="BB72"/>
  <c r="CU72" s="1"/>
  <c r="U72" s="1"/>
  <c r="BF73"/>
  <c r="DU73" s="1"/>
  <c r="Y73" s="1"/>
  <c r="AX75"/>
  <c r="BU75" s="1"/>
  <c r="Q75" s="1"/>
  <c r="BB76"/>
  <c r="CU76" s="1"/>
  <c r="U76" s="1"/>
  <c r="BB73"/>
  <c r="CU73" s="1"/>
  <c r="U73" s="1"/>
  <c r="BF71"/>
  <c r="DU71" s="1"/>
  <c r="Y71" s="1"/>
  <c r="AX73"/>
  <c r="BU73" s="1"/>
  <c r="Q73" s="1"/>
  <c r="BF75"/>
  <c r="DU75" s="1"/>
  <c r="Y75" s="1"/>
  <c r="BB77"/>
  <c r="CU77" s="1"/>
  <c r="U77" s="1"/>
  <c r="BF78"/>
  <c r="DU78" s="1"/>
  <c r="Y78" s="1"/>
  <c r="BB81"/>
  <c r="CU81" s="1"/>
  <c r="U81" s="1"/>
  <c r="BF82"/>
  <c r="DU82" s="1"/>
  <c r="Y82" s="1"/>
  <c r="BB85"/>
  <c r="CU85" s="1"/>
  <c r="U85" s="1"/>
  <c r="BB78"/>
  <c r="CU78" s="1"/>
  <c r="U78"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F84"/>
  <c r="DU84" s="1"/>
  <c r="Y84" s="1"/>
  <c r="BJ85"/>
  <c r="EU85" s="1"/>
  <c r="AC85" s="1"/>
  <c r="BE36" i="46"/>
  <c r="DJ36" s="1"/>
  <c r="V12" s="1"/>
  <c r="BM36"/>
  <c r="FJ36" s="1"/>
  <c r="BI36"/>
  <c r="EJ36" s="1"/>
  <c r="EK36" s="1"/>
  <c r="AX37"/>
  <c r="BU37" s="1"/>
  <c r="Q37" s="1"/>
  <c r="BF39"/>
  <c r="DU39" s="1"/>
  <c r="Y39" s="1"/>
  <c r="BJ40"/>
  <c r="EU40" s="1"/>
  <c r="AC40" s="1"/>
  <c r="AX41"/>
  <c r="BU41" s="1"/>
  <c r="Q41" s="1"/>
  <c r="BF43"/>
  <c r="DU43" s="1"/>
  <c r="Y43" s="1"/>
  <c r="BJ44"/>
  <c r="EU44" s="1"/>
  <c r="AC44" s="1"/>
  <c r="AX45"/>
  <c r="BU45" s="1"/>
  <c r="Q45" s="1"/>
  <c r="BF47"/>
  <c r="DU47" s="1"/>
  <c r="Y47" s="1"/>
  <c r="BB39"/>
  <c r="CU39" s="1"/>
  <c r="U39" s="1"/>
  <c r="BB43"/>
  <c r="CU43" s="1"/>
  <c r="U43" s="1"/>
  <c r="BB47"/>
  <c r="CU47" s="1"/>
  <c r="U47" s="1"/>
  <c r="BF50"/>
  <c r="DU50" s="1"/>
  <c r="Y50" s="1"/>
  <c r="BJ50"/>
  <c r="EU50" s="1"/>
  <c r="AC50" s="1"/>
  <c r="AX50"/>
  <c r="BU50" s="1"/>
  <c r="Q50" s="1"/>
  <c r="BF37"/>
  <c r="DU37" s="1"/>
  <c r="Y37" s="1"/>
  <c r="AX39"/>
  <c r="BU39" s="1"/>
  <c r="Q39" s="1"/>
  <c r="BF41"/>
  <c r="DU41" s="1"/>
  <c r="Y41" s="1"/>
  <c r="AX43"/>
  <c r="BU43" s="1"/>
  <c r="Q43" s="1"/>
  <c r="BF45"/>
  <c r="DU45" s="1"/>
  <c r="Y45" s="1"/>
  <c r="AX47"/>
  <c r="BU47" s="1"/>
  <c r="Q47" s="1"/>
  <c r="BB50"/>
  <c r="CU50" s="1"/>
  <c r="U50" s="1"/>
  <c r="BB54"/>
  <c r="CU54" s="1"/>
  <c r="U54" s="1"/>
  <c r="BJ55"/>
  <c r="EU55" s="1"/>
  <c r="AC55" s="1"/>
  <c r="BF48"/>
  <c r="DU48" s="1"/>
  <c r="Y48" s="1"/>
  <c r="BJ49"/>
  <c r="EU49" s="1"/>
  <c r="AC49" s="1"/>
  <c r="BB51"/>
  <c r="CU51" s="1"/>
  <c r="U51" s="1"/>
  <c r="BF52"/>
  <c r="DU52" s="1"/>
  <c r="Y52" s="1"/>
  <c r="BJ53"/>
  <c r="EU53" s="1"/>
  <c r="AC53" s="1"/>
  <c r="AX54"/>
  <c r="BU54" s="1"/>
  <c r="Q54" s="1"/>
  <c r="AX55"/>
  <c r="BU55" s="1"/>
  <c r="Q55" s="1"/>
  <c r="BB57"/>
  <c r="CU57" s="1"/>
  <c r="U57" s="1"/>
  <c r="BB48"/>
  <c r="CU48" s="1"/>
  <c r="U48" s="1"/>
  <c r="BF49"/>
  <c r="DU49" s="1"/>
  <c r="Y49" s="1"/>
  <c r="AX51"/>
  <c r="BU51" s="1"/>
  <c r="Q51" s="1"/>
  <c r="BB52"/>
  <c r="CU52" s="1"/>
  <c r="U52" s="1"/>
  <c r="BF53"/>
  <c r="DU53" s="1"/>
  <c r="Y53" s="1"/>
  <c r="BJ54"/>
  <c r="EU54" s="1"/>
  <c r="AC54" s="1"/>
  <c r="BJ59"/>
  <c r="EU59" s="1"/>
  <c r="AC59" s="1"/>
  <c r="AX59"/>
  <c r="BU59" s="1"/>
  <c r="Q59" s="1"/>
  <c r="BF59"/>
  <c r="DU59" s="1"/>
  <c r="Y59" s="1"/>
  <c r="BB55"/>
  <c r="CU55" s="1"/>
  <c r="U55" s="1"/>
  <c r="BF57"/>
  <c r="DU57" s="1"/>
  <c r="Y57" s="1"/>
  <c r="AX57"/>
  <c r="BU57" s="1"/>
  <c r="Q57" s="1"/>
  <c r="BJ56"/>
  <c r="EU56" s="1"/>
  <c r="AC56" s="1"/>
  <c r="BJ60"/>
  <c r="EU60" s="1"/>
  <c r="AC60" s="1"/>
  <c r="AX61"/>
  <c r="BU61" s="1"/>
  <c r="Q61" s="1"/>
  <c r="BF63"/>
  <c r="DU63" s="1"/>
  <c r="Y63" s="1"/>
  <c r="BJ64"/>
  <c r="EU64" s="1"/>
  <c r="AC64" s="1"/>
  <c r="AX65"/>
  <c r="BU65" s="1"/>
  <c r="Q65" s="1"/>
  <c r="BB63"/>
  <c r="CU63" s="1"/>
  <c r="U63" s="1"/>
  <c r="BB67"/>
  <c r="CU67" s="1"/>
  <c r="U67" s="1"/>
  <c r="BF61"/>
  <c r="DU61" s="1"/>
  <c r="Y61" s="1"/>
  <c r="AX63"/>
  <c r="BU63" s="1"/>
  <c r="Q63" s="1"/>
  <c r="BF65"/>
  <c r="DU65" s="1"/>
  <c r="Y65" s="1"/>
  <c r="AX67"/>
  <c r="BU67" s="1"/>
  <c r="Q67" s="1"/>
  <c r="BJ67"/>
  <c r="EU67" s="1"/>
  <c r="AC67" s="1"/>
  <c r="BJ68"/>
  <c r="EU68" s="1"/>
  <c r="AC68" s="1"/>
  <c r="AX69"/>
  <c r="BU69" s="1"/>
  <c r="Q69" s="1"/>
  <c r="BB70"/>
  <c r="CU70" s="1"/>
  <c r="U70" s="1"/>
  <c r="BF71"/>
  <c r="DU71" s="1"/>
  <c r="Y71" s="1"/>
  <c r="BJ72"/>
  <c r="EU72" s="1"/>
  <c r="AC72" s="1"/>
  <c r="AX73"/>
  <c r="BU73" s="1"/>
  <c r="Q73" s="1"/>
  <c r="BB74"/>
  <c r="CU74" s="1"/>
  <c r="U74" s="1"/>
  <c r="BF75"/>
  <c r="DU75" s="1"/>
  <c r="Y75" s="1"/>
  <c r="BJ76"/>
  <c r="EU76" s="1"/>
  <c r="AC76" s="1"/>
  <c r="BB71"/>
  <c r="CU71" s="1"/>
  <c r="U71" s="1"/>
  <c r="BB75"/>
  <c r="CU75" s="1"/>
  <c r="U75" s="1"/>
  <c r="BB68"/>
  <c r="CU68" s="1"/>
  <c r="U68" s="1"/>
  <c r="BF69"/>
  <c r="DU69" s="1"/>
  <c r="Y69" s="1"/>
  <c r="BJ70"/>
  <c r="EU70" s="1"/>
  <c r="AC70" s="1"/>
  <c r="AX71"/>
  <c r="BU71" s="1"/>
  <c r="Q71" s="1"/>
  <c r="BB72"/>
  <c r="CU72" s="1"/>
  <c r="U72" s="1"/>
  <c r="BF73"/>
  <c r="DU73" s="1"/>
  <c r="Y73" s="1"/>
  <c r="BJ74"/>
  <c r="EU74" s="1"/>
  <c r="AC74" s="1"/>
  <c r="AX75"/>
  <c r="BU75" s="1"/>
  <c r="Q75" s="1"/>
  <c r="BB76"/>
  <c r="CU76" s="1"/>
  <c r="U76" s="1"/>
  <c r="BB77"/>
  <c r="CU77" s="1"/>
  <c r="U77" s="1"/>
  <c r="BF78"/>
  <c r="DU78" s="1"/>
  <c r="Y78" s="1"/>
  <c r="AX80"/>
  <c r="BU80" s="1"/>
  <c r="Q80" s="1"/>
  <c r="BB81"/>
  <c r="CU81" s="1"/>
  <c r="U81" s="1"/>
  <c r="BF82"/>
  <c r="DU82" s="1"/>
  <c r="Y82" s="1"/>
  <c r="BB85"/>
  <c r="CU85" s="1"/>
  <c r="U85" s="1"/>
  <c r="BB78"/>
  <c r="CU78" s="1"/>
  <c r="U78" s="1"/>
  <c r="BJ80"/>
  <c r="EU80" s="1"/>
  <c r="AC80" s="1"/>
  <c r="AX81"/>
  <c r="BU81" s="1"/>
  <c r="Q81" s="1"/>
  <c r="BB82"/>
  <c r="CU82" s="1"/>
  <c r="U82" s="1"/>
  <c r="BF83"/>
  <c r="DU83" s="1"/>
  <c r="Y83" s="1"/>
  <c r="BJ84"/>
  <c r="EU84" s="1"/>
  <c r="AC84" s="1"/>
  <c r="AX85"/>
  <c r="BU85" s="1"/>
  <c r="Q85" s="1"/>
  <c r="BJ77"/>
  <c r="EU77" s="1"/>
  <c r="AC77" s="1"/>
  <c r="AX78"/>
  <c r="BU78" s="1"/>
  <c r="Q78" s="1"/>
  <c r="BF80"/>
  <c r="DU80" s="1"/>
  <c r="Y80" s="1"/>
  <c r="BJ81"/>
  <c r="EU81" s="1"/>
  <c r="AC81" s="1"/>
  <c r="AX82"/>
  <c r="BU82" s="1"/>
  <c r="Q82" s="1"/>
  <c r="BF84"/>
  <c r="DU84" s="1"/>
  <c r="Y84" s="1"/>
  <c r="BJ85"/>
  <c r="EU85" s="1"/>
  <c r="AC85" s="1"/>
  <c r="BM36" i="47"/>
  <c r="FJ36" s="1"/>
  <c r="BB37"/>
  <c r="CU37" s="1"/>
  <c r="U37" s="1"/>
  <c r="BF38"/>
  <c r="DU38" s="1"/>
  <c r="Y38" s="1"/>
  <c r="BJ39"/>
  <c r="EU39" s="1"/>
  <c r="AC39" s="1"/>
  <c r="AX40"/>
  <c r="BU40" s="1"/>
  <c r="Q40" s="1"/>
  <c r="BF42"/>
  <c r="DU42" s="1"/>
  <c r="Y42" s="1"/>
  <c r="BJ43"/>
  <c r="EU43" s="1"/>
  <c r="AC43" s="1"/>
  <c r="AX44"/>
  <c r="BU44" s="1"/>
  <c r="Q44" s="1"/>
  <c r="AX48"/>
  <c r="BU48" s="1"/>
  <c r="Q48" s="1"/>
  <c r="BJ48"/>
  <c r="EU48" s="1"/>
  <c r="AC48" s="1"/>
  <c r="BB38"/>
  <c r="CU38" s="1"/>
  <c r="U38" s="1"/>
  <c r="BB42"/>
  <c r="CU42" s="1"/>
  <c r="U42" s="1"/>
  <c r="BJ47"/>
  <c r="EU47" s="1"/>
  <c r="AC47" s="1"/>
  <c r="BF47"/>
  <c r="DU47" s="1"/>
  <c r="Y47" s="1"/>
  <c r="AX36"/>
  <c r="BU36" s="1"/>
  <c r="Q36" s="1"/>
  <c r="BB36"/>
  <c r="CU36" s="1"/>
  <c r="U36" s="1"/>
  <c r="BF36"/>
  <c r="DU36" s="1"/>
  <c r="Y36" s="1"/>
  <c r="AX38"/>
  <c r="BU38" s="1"/>
  <c r="Q38" s="1"/>
  <c r="BB39"/>
  <c r="CU39" s="1"/>
  <c r="U39" s="1"/>
  <c r="AX42"/>
  <c r="BU42" s="1"/>
  <c r="Q42" s="1"/>
  <c r="BB43"/>
  <c r="CU43" s="1"/>
  <c r="U43" s="1"/>
  <c r="AX47"/>
  <c r="BU47" s="1"/>
  <c r="Q47" s="1"/>
  <c r="AX49"/>
  <c r="BU49" s="1"/>
  <c r="Q49" s="1"/>
  <c r="BF51"/>
  <c r="DU51" s="1"/>
  <c r="Y51" s="1"/>
  <c r="BJ52"/>
  <c r="EU52" s="1"/>
  <c r="AC52" s="1"/>
  <c r="AX53"/>
  <c r="BU53" s="1"/>
  <c r="Q53" s="1"/>
  <c r="BF55"/>
  <c r="DU55" s="1"/>
  <c r="Y55" s="1"/>
  <c r="BJ56"/>
  <c r="EU56" s="1"/>
  <c r="AC56" s="1"/>
  <c r="AX57"/>
  <c r="BU57" s="1"/>
  <c r="Q57" s="1"/>
  <c r="BF58"/>
  <c r="DU58" s="1"/>
  <c r="Y58" s="1"/>
  <c r="BB59"/>
  <c r="CU59" s="1"/>
  <c r="U59" s="1"/>
  <c r="BB51"/>
  <c r="CU51" s="1"/>
  <c r="U51" s="1"/>
  <c r="BF52"/>
  <c r="DU52" s="1"/>
  <c r="Y52" s="1"/>
  <c r="BB55"/>
  <c r="CU55" s="1"/>
  <c r="U55" s="1"/>
  <c r="BF56"/>
  <c r="DU56" s="1"/>
  <c r="Y56" s="1"/>
  <c r="AX61"/>
  <c r="BU61" s="1"/>
  <c r="Q61" s="1"/>
  <c r="BF61"/>
  <c r="DU61" s="1"/>
  <c r="Y61" s="1"/>
  <c r="BB52"/>
  <c r="CU52" s="1"/>
  <c r="U52" s="1"/>
  <c r="BB56"/>
  <c r="CU56" s="1"/>
  <c r="U56" s="1"/>
  <c r="BB58"/>
  <c r="CU58" s="1"/>
  <c r="U58" s="1"/>
  <c r="BF59"/>
  <c r="DU59" s="1"/>
  <c r="Y59" s="1"/>
  <c r="AX59"/>
  <c r="BU59" s="1"/>
  <c r="Q59" s="1"/>
  <c r="AX58"/>
  <c r="BU58" s="1"/>
  <c r="Q58" s="1"/>
  <c r="BB61"/>
  <c r="CU61" s="1"/>
  <c r="U61" s="1"/>
  <c r="BJ61"/>
  <c r="EU61" s="1"/>
  <c r="AC61" s="1"/>
  <c r="BJ62"/>
  <c r="EU62" s="1"/>
  <c r="AC62" s="1"/>
  <c r="AX63"/>
  <c r="BU63" s="1"/>
  <c r="Q63" s="1"/>
  <c r="BF65"/>
  <c r="DU65" s="1"/>
  <c r="Y65" s="1"/>
  <c r="BJ66"/>
  <c r="EU66" s="1"/>
  <c r="AC66" s="1"/>
  <c r="AX67"/>
  <c r="BU67" s="1"/>
  <c r="Q67" s="1"/>
  <c r="BB69"/>
  <c r="CU69" s="1"/>
  <c r="U69" s="1"/>
  <c r="BB65"/>
  <c r="CU65" s="1"/>
  <c r="U65" s="1"/>
  <c r="BJ67"/>
  <c r="EU67" s="1"/>
  <c r="AC67" s="1"/>
  <c r="BB68"/>
  <c r="CU68" s="1"/>
  <c r="U68" s="1"/>
  <c r="BJ69"/>
  <c r="EU69" s="1"/>
  <c r="AC69" s="1"/>
  <c r="BF63"/>
  <c r="DU63" s="1"/>
  <c r="Y63" s="1"/>
  <c r="AX65"/>
  <c r="BU65" s="1"/>
  <c r="Q65" s="1"/>
  <c r="BF67"/>
  <c r="DU67" s="1"/>
  <c r="Y67" s="1"/>
  <c r="AX68"/>
  <c r="BU68" s="1"/>
  <c r="Q68" s="1"/>
  <c r="BF68"/>
  <c r="DU68" s="1"/>
  <c r="Y68" s="1"/>
  <c r="BF69"/>
  <c r="DU69" s="1"/>
  <c r="Y69" s="1"/>
  <c r="BF71"/>
  <c r="DU71" s="1"/>
  <c r="Y71" s="1"/>
  <c r="BJ72"/>
  <c r="EU72" s="1"/>
  <c r="AC72" s="1"/>
  <c r="AX73"/>
  <c r="BU73" s="1"/>
  <c r="Q73" s="1"/>
  <c r="BF75"/>
  <c r="DU75" s="1"/>
  <c r="Y75" s="1"/>
  <c r="BJ76"/>
  <c r="EU76" s="1"/>
  <c r="AC76" s="1"/>
  <c r="BB71"/>
  <c r="CU71" s="1"/>
  <c r="U71" s="1"/>
  <c r="BB75"/>
  <c r="CU75" s="1"/>
  <c r="U75" s="1"/>
  <c r="BF76"/>
  <c r="DU76" s="1"/>
  <c r="Y76" s="1"/>
  <c r="AX71"/>
  <c r="BU71" s="1"/>
  <c r="Q71" s="1"/>
  <c r="BB72"/>
  <c r="CU72" s="1"/>
  <c r="U72" s="1"/>
  <c r="BF73"/>
  <c r="DU73" s="1"/>
  <c r="Y73" s="1"/>
  <c r="AX75"/>
  <c r="BU75" s="1"/>
  <c r="Q75" s="1"/>
  <c r="BB76"/>
  <c r="CU76" s="1"/>
  <c r="U76" s="1"/>
  <c r="BB77"/>
  <c r="CU77" s="1"/>
  <c r="U77" s="1"/>
  <c r="BF78"/>
  <c r="DU78" s="1"/>
  <c r="Y78" s="1"/>
  <c r="BJ79"/>
  <c r="EU79" s="1"/>
  <c r="AC79" s="1"/>
  <c r="BB81"/>
  <c r="CU81" s="1"/>
  <c r="U81" s="1"/>
  <c r="BF82"/>
  <c r="DU82" s="1"/>
  <c r="Y82" s="1"/>
  <c r="BB85"/>
  <c r="CU85" s="1"/>
  <c r="U85"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F84"/>
  <c r="DU84" s="1"/>
  <c r="Y84" s="1"/>
  <c r="BJ85"/>
  <c r="EU85" s="1"/>
  <c r="AC85" s="1"/>
  <c r="BI36" i="48"/>
  <c r="EJ36" s="1"/>
  <c r="EK36" s="1"/>
  <c r="BF36"/>
  <c r="DU36" s="1"/>
  <c r="Y36" s="1"/>
  <c r="AX39"/>
  <c r="BU39" s="1"/>
  <c r="Q39" s="1"/>
  <c r="BF39"/>
  <c r="DU39" s="1"/>
  <c r="Y39" s="1"/>
  <c r="BJ39"/>
  <c r="EU39" s="1"/>
  <c r="AC39" s="1"/>
  <c r="BB36"/>
  <c r="CU36" s="1"/>
  <c r="U36" s="1"/>
  <c r="BJ36"/>
  <c r="EU36" s="1"/>
  <c r="AC36" s="1"/>
  <c r="BM36"/>
  <c r="FJ36" s="1"/>
  <c r="BF38"/>
  <c r="DU38" s="1"/>
  <c r="Y38" s="1"/>
  <c r="AX40"/>
  <c r="BU40" s="1"/>
  <c r="Q40" s="1"/>
  <c r="BF42"/>
  <c r="DU42" s="1"/>
  <c r="Y42" s="1"/>
  <c r="BJ43"/>
  <c r="EU43" s="1"/>
  <c r="AC43" s="1"/>
  <c r="AX45"/>
  <c r="BU45" s="1"/>
  <c r="Q45" s="1"/>
  <c r="BF45"/>
  <c r="DU45" s="1"/>
  <c r="Y45" s="1"/>
  <c r="BB47"/>
  <c r="CU47" s="1"/>
  <c r="U47" s="1"/>
  <c r="BB38"/>
  <c r="CU38" s="1"/>
  <c r="U38" s="1"/>
  <c r="BB42"/>
  <c r="CU42" s="1"/>
  <c r="U42" s="1"/>
  <c r="AX49"/>
  <c r="BU49" s="1"/>
  <c r="Q49" s="1"/>
  <c r="BF49"/>
  <c r="DU49" s="1"/>
  <c r="Y49" s="1"/>
  <c r="BF47"/>
  <c r="DU47" s="1"/>
  <c r="Y47" s="1"/>
  <c r="AX47"/>
  <c r="BU47" s="1"/>
  <c r="Q47" s="1"/>
  <c r="BB49"/>
  <c r="CU49" s="1"/>
  <c r="U49" s="1"/>
  <c r="BJ49"/>
  <c r="EU49" s="1"/>
  <c r="AC49" s="1"/>
  <c r="BJ46"/>
  <c r="EU46" s="1"/>
  <c r="AC46" s="1"/>
  <c r="BJ50"/>
  <c r="EU50" s="1"/>
  <c r="AC50" s="1"/>
  <c r="AX51"/>
  <c r="BU51" s="1"/>
  <c r="Q51" s="1"/>
  <c r="BF53"/>
  <c r="DU53" s="1"/>
  <c r="Y53" s="1"/>
  <c r="BJ54"/>
  <c r="EU54" s="1"/>
  <c r="AC54" s="1"/>
  <c r="AX55"/>
  <c r="BU55" s="1"/>
  <c r="Q55" s="1"/>
  <c r="BF57"/>
  <c r="DU57" s="1"/>
  <c r="Y57" s="1"/>
  <c r="BJ58"/>
  <c r="EU58" s="1"/>
  <c r="AC58" s="1"/>
  <c r="AX59"/>
  <c r="BU59" s="1"/>
  <c r="Q59" s="1"/>
  <c r="BB53"/>
  <c r="CU53" s="1"/>
  <c r="U53" s="1"/>
  <c r="BB57"/>
  <c r="CU57" s="1"/>
  <c r="U57" s="1"/>
  <c r="AX63"/>
  <c r="BU63" s="1"/>
  <c r="Q63" s="1"/>
  <c r="BF63"/>
  <c r="DU63" s="1"/>
  <c r="Y63" s="1"/>
  <c r="BF51"/>
  <c r="DU51" s="1"/>
  <c r="Y51" s="1"/>
  <c r="AX53"/>
  <c r="BU53" s="1"/>
  <c r="Q53" s="1"/>
  <c r="BF55"/>
  <c r="DU55" s="1"/>
  <c r="Y55" s="1"/>
  <c r="AX57"/>
  <c r="BU57" s="1"/>
  <c r="Q57" s="1"/>
  <c r="BF59"/>
  <c r="DU59" s="1"/>
  <c r="Y59" s="1"/>
  <c r="BF61"/>
  <c r="DU61" s="1"/>
  <c r="Y61" s="1"/>
  <c r="AX61"/>
  <c r="BU61" s="1"/>
  <c r="Q61" s="1"/>
  <c r="BB63"/>
  <c r="CU63" s="1"/>
  <c r="U63" s="1"/>
  <c r="BJ63"/>
  <c r="EU63" s="1"/>
  <c r="AC63" s="1"/>
  <c r="BJ60"/>
  <c r="EU60" s="1"/>
  <c r="AC60" s="1"/>
  <c r="BB62"/>
  <c r="CU62" s="1"/>
  <c r="U62" s="1"/>
  <c r="BJ64"/>
  <c r="EU64" s="1"/>
  <c r="AC64" s="1"/>
  <c r="AX65"/>
  <c r="BU65" s="1"/>
  <c r="Q65" s="1"/>
  <c r="BB66"/>
  <c r="CU66" s="1"/>
  <c r="U66" s="1"/>
  <c r="AX67"/>
  <c r="BU67" s="1"/>
  <c r="Q67" s="1"/>
  <c r="BJ72"/>
  <c r="EU72" s="1"/>
  <c r="AC72" s="1"/>
  <c r="AX72"/>
  <c r="BU72" s="1"/>
  <c r="Q72" s="1"/>
  <c r="BF72"/>
  <c r="DU72" s="1"/>
  <c r="Y72" s="1"/>
  <c r="BJ65"/>
  <c r="EU65" s="1"/>
  <c r="AC65" s="1"/>
  <c r="BF65"/>
  <c r="DU65" s="1"/>
  <c r="Y65" s="1"/>
  <c r="BJ68"/>
  <c r="EU68" s="1"/>
  <c r="AC68" s="1"/>
  <c r="AX68"/>
  <c r="BU68" s="1"/>
  <c r="Q68" s="1"/>
  <c r="BF68"/>
  <c r="DU68" s="1"/>
  <c r="Y68" s="1"/>
  <c r="BF67"/>
  <c r="DU67" s="1"/>
  <c r="Y67" s="1"/>
  <c r="BJ67"/>
  <c r="EU67" s="1"/>
  <c r="AC67" s="1"/>
  <c r="BB71"/>
  <c r="CU71" s="1"/>
  <c r="U71" s="1"/>
  <c r="BB75"/>
  <c r="CU75" s="1"/>
  <c r="U75" s="1"/>
  <c r="BF76"/>
  <c r="DU76" s="1"/>
  <c r="Y76" s="1"/>
  <c r="BB76"/>
  <c r="CU76" s="1"/>
  <c r="U76" s="1"/>
  <c r="BB69"/>
  <c r="CU69" s="1"/>
  <c r="U69" s="1"/>
  <c r="BF70"/>
  <c r="DU70" s="1"/>
  <c r="Y70" s="1"/>
  <c r="BJ71"/>
  <c r="EU71" s="1"/>
  <c r="AC71" s="1"/>
  <c r="BB73"/>
  <c r="CU73" s="1"/>
  <c r="U73" s="1"/>
  <c r="BF74"/>
  <c r="DU74" s="1"/>
  <c r="Y74" s="1"/>
  <c r="BJ75"/>
  <c r="EU75" s="1"/>
  <c r="AC75" s="1"/>
  <c r="AX76"/>
  <c r="BU76" s="1"/>
  <c r="Q76" s="1"/>
  <c r="BB77"/>
  <c r="CU77" s="1"/>
  <c r="U77" s="1"/>
  <c r="BF78"/>
  <c r="DU78" s="1"/>
  <c r="Y78" s="1"/>
  <c r="BJ79"/>
  <c r="EU79" s="1"/>
  <c r="AC79" s="1"/>
  <c r="AX80"/>
  <c r="BU80" s="1"/>
  <c r="Q80" s="1"/>
  <c r="BB81"/>
  <c r="CU81" s="1"/>
  <c r="U81" s="1"/>
  <c r="BF82"/>
  <c r="DU82" s="1"/>
  <c r="Y82" s="1"/>
  <c r="BB85"/>
  <c r="CU85" s="1"/>
  <c r="U85"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F84"/>
  <c r="DU84" s="1"/>
  <c r="Y84" s="1"/>
  <c r="BJ85"/>
  <c r="EU85" s="1"/>
  <c r="AC85" s="1"/>
  <c r="AX37" i="49"/>
  <c r="BU37" s="1"/>
  <c r="Q37" s="1"/>
  <c r="BF39"/>
  <c r="DU39" s="1"/>
  <c r="Y39" s="1"/>
  <c r="BJ40"/>
  <c r="EU40" s="1"/>
  <c r="AC40" s="1"/>
  <c r="AX41"/>
  <c r="BU41" s="1"/>
  <c r="Q41" s="1"/>
  <c r="BF43"/>
  <c r="DU43" s="1"/>
  <c r="Y43" s="1"/>
  <c r="BJ44"/>
  <c r="EU44" s="1"/>
  <c r="AC44" s="1"/>
  <c r="AX45"/>
  <c r="BU45" s="1"/>
  <c r="Q45" s="1"/>
  <c r="BF47"/>
  <c r="DU47" s="1"/>
  <c r="Y47" s="1"/>
  <c r="BB39"/>
  <c r="CU39" s="1"/>
  <c r="U39" s="1"/>
  <c r="BF40"/>
  <c r="DU40" s="1"/>
  <c r="Y40" s="1"/>
  <c r="BB43"/>
  <c r="CU43" s="1"/>
  <c r="U43" s="1"/>
  <c r="BF44"/>
  <c r="DU44" s="1"/>
  <c r="Y44" s="1"/>
  <c r="BB47"/>
  <c r="CU47" s="1"/>
  <c r="U47" s="1"/>
  <c r="BB40"/>
  <c r="CU40" s="1"/>
  <c r="U40" s="1"/>
  <c r="BB44"/>
  <c r="CU44" s="1"/>
  <c r="U44" s="1"/>
  <c r="BJ48"/>
  <c r="EU48" s="1"/>
  <c r="AC48" s="1"/>
  <c r="AX48"/>
  <c r="BU48" s="1"/>
  <c r="Q48" s="1"/>
  <c r="BF48"/>
  <c r="DU48" s="1"/>
  <c r="Y48" s="1"/>
  <c r="BF50"/>
  <c r="DU50" s="1"/>
  <c r="Y50" s="1"/>
  <c r="BJ51"/>
  <c r="EU51" s="1"/>
  <c r="AC51" s="1"/>
  <c r="AX52"/>
  <c r="BU52" s="1"/>
  <c r="Q52" s="1"/>
  <c r="BB53"/>
  <c r="CU53" s="1"/>
  <c r="U53" s="1"/>
  <c r="BF54"/>
  <c r="DU54" s="1"/>
  <c r="Y54" s="1"/>
  <c r="BJ55"/>
  <c r="EU55" s="1"/>
  <c r="AC55" s="1"/>
  <c r="BB56"/>
  <c r="CU56" s="1"/>
  <c r="U56" s="1"/>
  <c r="BF51"/>
  <c r="DU51" s="1"/>
  <c r="Y51" s="1"/>
  <c r="BJ52"/>
  <c r="EU52" s="1"/>
  <c r="AC52" s="1"/>
  <c r="BF55"/>
  <c r="DU55" s="1"/>
  <c r="Y55" s="1"/>
  <c r="AX56"/>
  <c r="BU56" s="1"/>
  <c r="Q56" s="1"/>
  <c r="AX57"/>
  <c r="BU57" s="1"/>
  <c r="Q57" s="1"/>
  <c r="BJ57"/>
  <c r="EU57" s="1"/>
  <c r="AC57" s="1"/>
  <c r="BB51"/>
  <c r="CU51" s="1"/>
  <c r="U51" s="1"/>
  <c r="BB55"/>
  <c r="CU55" s="1"/>
  <c r="U55" s="1"/>
  <c r="BJ60"/>
  <c r="EU60" s="1"/>
  <c r="AC60" s="1"/>
  <c r="AX60"/>
  <c r="BU60" s="1"/>
  <c r="Q60" s="1"/>
  <c r="BF60"/>
  <c r="DU60" s="1"/>
  <c r="Y60" s="1"/>
  <c r="BB59"/>
  <c r="CU59" s="1"/>
  <c r="U59" s="1"/>
  <c r="BJ61"/>
  <c r="EU61" s="1"/>
  <c r="AC61" s="1"/>
  <c r="BB63"/>
  <c r="CU63" s="1"/>
  <c r="U63" s="1"/>
  <c r="BF64"/>
  <c r="DU64" s="1"/>
  <c r="Y64" s="1"/>
  <c r="BJ65"/>
  <c r="EU65" s="1"/>
  <c r="AC65" s="1"/>
  <c r="BJ67"/>
  <c r="EU67" s="1"/>
  <c r="AC67" s="1"/>
  <c r="AX71"/>
  <c r="BU71" s="1"/>
  <c r="Q71" s="1"/>
  <c r="BJ71"/>
  <c r="EU71" s="1"/>
  <c r="AC71" s="1"/>
  <c r="BB64"/>
  <c r="CU64" s="1"/>
  <c r="U64" s="1"/>
  <c r="BJ70"/>
  <c r="EU70" s="1"/>
  <c r="AC70" s="1"/>
  <c r="BF70"/>
  <c r="DU70" s="1"/>
  <c r="Y70" s="1"/>
  <c r="BB61"/>
  <c r="CU61" s="1"/>
  <c r="U61" s="1"/>
  <c r="AX64"/>
  <c r="BU64" s="1"/>
  <c r="Q64" s="1"/>
  <c r="BB65"/>
  <c r="CU65" s="1"/>
  <c r="U65" s="1"/>
  <c r="AX70"/>
  <c r="BU70" s="1"/>
  <c r="Q70" s="1"/>
  <c r="BB67"/>
  <c r="CU67" s="1"/>
  <c r="U67" s="1"/>
  <c r="BB69"/>
  <c r="CU69" s="1"/>
  <c r="U69" s="1"/>
  <c r="AX72"/>
  <c r="BU72" s="1"/>
  <c r="Q72" s="1"/>
  <c r="BB73"/>
  <c r="CU73" s="1"/>
  <c r="U73" s="1"/>
  <c r="BF74"/>
  <c r="DU74" s="1"/>
  <c r="Y74" s="1"/>
  <c r="BJ75"/>
  <c r="EU75" s="1"/>
  <c r="AC75" s="1"/>
  <c r="AX76"/>
  <c r="BU76" s="1"/>
  <c r="Q76" s="1"/>
  <c r="BB77"/>
  <c r="CU77" s="1"/>
  <c r="U77" s="1"/>
  <c r="BB74"/>
  <c r="CU74" s="1"/>
  <c r="U74" s="1"/>
  <c r="BJ77"/>
  <c r="EU77" s="1"/>
  <c r="AC77" s="1"/>
  <c r="AX74"/>
  <c r="BU74" s="1"/>
  <c r="Q74" s="1"/>
  <c r="BB75"/>
  <c r="CU75" s="1"/>
  <c r="U75" s="1"/>
  <c r="AX77"/>
  <c r="BU77" s="1"/>
  <c r="Q77" s="1"/>
  <c r="BF78"/>
  <c r="DU78" s="1"/>
  <c r="Y78" s="1"/>
  <c r="BJ79"/>
  <c r="EU79" s="1"/>
  <c r="AC79" s="1"/>
  <c r="BB81"/>
  <c r="CU81" s="1"/>
  <c r="U81" s="1"/>
  <c r="BF82"/>
  <c r="DU82" s="1"/>
  <c r="Y82" s="1"/>
  <c r="BJ83"/>
  <c r="EU83" s="1"/>
  <c r="AC83" s="1"/>
  <c r="BB85"/>
  <c r="CU85" s="1"/>
  <c r="U85" s="1"/>
  <c r="BB78"/>
  <c r="CU78" s="1"/>
  <c r="U78" s="1"/>
  <c r="BF79"/>
  <c r="DU79" s="1"/>
  <c r="Y79" s="1"/>
  <c r="BB82"/>
  <c r="CU82" s="1"/>
  <c r="U82" s="1"/>
  <c r="BF83"/>
  <c r="DU83" s="1"/>
  <c r="Y83" s="1"/>
  <c r="AX85"/>
  <c r="BU85" s="1"/>
  <c r="Q85" s="1"/>
  <c r="AX78"/>
  <c r="BU78" s="1"/>
  <c r="Q78" s="1"/>
  <c r="BB79"/>
  <c r="CU79" s="1"/>
  <c r="U79" s="1"/>
  <c r="BJ81"/>
  <c r="EU81" s="1"/>
  <c r="AC81" s="1"/>
  <c r="AX82"/>
  <c r="BU82" s="1"/>
  <c r="Q82" s="1"/>
  <c r="BB83"/>
  <c r="CU83" s="1"/>
  <c r="U83" s="1"/>
  <c r="BJ85"/>
  <c r="EU85" s="1"/>
  <c r="AC85" s="1"/>
  <c r="BA36" i="50"/>
  <c r="CJ36" s="1"/>
  <c r="R12" s="1"/>
  <c r="AX36"/>
  <c r="BU36" s="1"/>
  <c r="Q36" s="1"/>
  <c r="BB36"/>
  <c r="CU36" s="1"/>
  <c r="U36" s="1"/>
  <c r="BF36"/>
  <c r="DU36" s="1"/>
  <c r="Y36" s="1"/>
  <c r="BJ37"/>
  <c r="EU37" s="1"/>
  <c r="AC37" s="1"/>
  <c r="AX38"/>
  <c r="BU38" s="1"/>
  <c r="Q38" s="1"/>
  <c r="BB39"/>
  <c r="CU39" s="1"/>
  <c r="U39" s="1"/>
  <c r="BF40"/>
  <c r="DU40" s="1"/>
  <c r="Y40" s="1"/>
  <c r="BJ41"/>
  <c r="EU41" s="1"/>
  <c r="AC41" s="1"/>
  <c r="AX42"/>
  <c r="BU42" s="1"/>
  <c r="Q42" s="1"/>
  <c r="BB43"/>
  <c r="CU43" s="1"/>
  <c r="U43" s="1"/>
  <c r="BF44"/>
  <c r="DU44" s="1"/>
  <c r="Y44" s="1"/>
  <c r="BB46"/>
  <c r="CU46" s="1"/>
  <c r="U46" s="1"/>
  <c r="BF37"/>
  <c r="DU37" s="1"/>
  <c r="Y37" s="1"/>
  <c r="BB40"/>
  <c r="CU40" s="1"/>
  <c r="U40" s="1"/>
  <c r="BF41"/>
  <c r="DU41" s="1"/>
  <c r="Y41" s="1"/>
  <c r="BB44"/>
  <c r="CU44" s="1"/>
  <c r="U44" s="1"/>
  <c r="BJ46"/>
  <c r="EU46" s="1"/>
  <c r="AC46" s="1"/>
  <c r="BB37"/>
  <c r="CU37" s="1"/>
  <c r="U37" s="1"/>
  <c r="AX40"/>
  <c r="BU40" s="1"/>
  <c r="Q40" s="1"/>
  <c r="BB41"/>
  <c r="CU41" s="1"/>
  <c r="U41" s="1"/>
  <c r="AX44"/>
  <c r="BU44" s="1"/>
  <c r="Q44" s="1"/>
  <c r="BB52"/>
  <c r="CU52" s="1"/>
  <c r="U52" s="1"/>
  <c r="BF59"/>
  <c r="DU59" s="1"/>
  <c r="Y59" s="1"/>
  <c r="BJ59"/>
  <c r="EU59" s="1"/>
  <c r="AC59" s="1"/>
  <c r="AX59"/>
  <c r="BU59" s="1"/>
  <c r="Q59" s="1"/>
  <c r="AX52"/>
  <c r="BU52" s="1"/>
  <c r="Q52" s="1"/>
  <c r="BF55"/>
  <c r="DU55" s="1"/>
  <c r="Y55" s="1"/>
  <c r="AX55"/>
  <c r="BU55" s="1"/>
  <c r="Q55" s="1"/>
  <c r="BB57"/>
  <c r="CU57" s="1"/>
  <c r="U57" s="1"/>
  <c r="AX57"/>
  <c r="BU57" s="1"/>
  <c r="Q57" s="1"/>
  <c r="BF57"/>
  <c r="DU57" s="1"/>
  <c r="Y57" s="1"/>
  <c r="BJ54"/>
  <c r="EU54" s="1"/>
  <c r="AC54" s="1"/>
  <c r="BB56"/>
  <c r="CU56" s="1"/>
  <c r="U56" s="1"/>
  <c r="BJ58"/>
  <c r="EU58" s="1"/>
  <c r="AC58" s="1"/>
  <c r="BB60"/>
  <c r="CU60" s="1"/>
  <c r="U60" s="1"/>
  <c r="BF61"/>
  <c r="DU61" s="1"/>
  <c r="Y61" s="1"/>
  <c r="BJ62"/>
  <c r="EU62" s="1"/>
  <c r="AC62" s="1"/>
  <c r="AX63"/>
  <c r="BU63" s="1"/>
  <c r="Q63" s="1"/>
  <c r="BB64"/>
  <c r="CU64" s="1"/>
  <c r="U64" s="1"/>
  <c r="BF65"/>
  <c r="DU65" s="1"/>
  <c r="Y65" s="1"/>
  <c r="AX67"/>
  <c r="BU67" s="1"/>
  <c r="Q67" s="1"/>
  <c r="BF68"/>
  <c r="DU68" s="1"/>
  <c r="Y68" s="1"/>
  <c r="AX68"/>
  <c r="BU68" s="1"/>
  <c r="Q68" s="1"/>
  <c r="BB61"/>
  <c r="CU61" s="1"/>
  <c r="U61" s="1"/>
  <c r="BJ63"/>
  <c r="EU63" s="1"/>
  <c r="AC63" s="1"/>
  <c r="BB65"/>
  <c r="CU65" s="1"/>
  <c r="U65" s="1"/>
  <c r="BJ67"/>
  <c r="EU67" s="1"/>
  <c r="AC67" s="1"/>
  <c r="BF63"/>
  <c r="DU63" s="1"/>
  <c r="Y63" s="1"/>
  <c r="BF67"/>
  <c r="DU67" s="1"/>
  <c r="Y67" s="1"/>
  <c r="BB68"/>
  <c r="CU68" s="1"/>
  <c r="U68" s="1"/>
  <c r="BJ68"/>
  <c r="EU68" s="1"/>
  <c r="AC68" s="1"/>
  <c r="BJ70"/>
  <c r="EU70" s="1"/>
  <c r="AC70" s="1"/>
  <c r="AX70"/>
  <c r="BU70" s="1"/>
  <c r="Q70" s="1"/>
  <c r="BF70"/>
  <c r="DU70" s="1"/>
  <c r="Y70" s="1"/>
  <c r="BB69"/>
  <c r="CU69" s="1"/>
  <c r="U69" s="1"/>
  <c r="BJ71"/>
  <c r="EU71" s="1"/>
  <c r="AC71" s="1"/>
  <c r="AX72"/>
  <c r="BU72" s="1"/>
  <c r="Q72" s="1"/>
  <c r="BF74"/>
  <c r="DU74" s="1"/>
  <c r="Y74" s="1"/>
  <c r="BJ75"/>
  <c r="EU75" s="1"/>
  <c r="AC75" s="1"/>
  <c r="AX76"/>
  <c r="BU76" s="1"/>
  <c r="Q76" s="1"/>
  <c r="BB74"/>
  <c r="CU74" s="1"/>
  <c r="U74" s="1"/>
  <c r="BF77"/>
  <c r="DU77" s="1"/>
  <c r="Y77" s="1"/>
  <c r="BJ77"/>
  <c r="EU77" s="1"/>
  <c r="AC77" s="1"/>
  <c r="BF72"/>
  <c r="DU72" s="1"/>
  <c r="Y72" s="1"/>
  <c r="AX74"/>
  <c r="BU74" s="1"/>
  <c r="Q74" s="1"/>
  <c r="BF76"/>
  <c r="DU76" s="1"/>
  <c r="Y76" s="1"/>
  <c r="AX77"/>
  <c r="BU77" s="1"/>
  <c r="Q77" s="1"/>
  <c r="BF78"/>
  <c r="DU78" s="1"/>
  <c r="Y78" s="1"/>
  <c r="BB81"/>
  <c r="CU81" s="1"/>
  <c r="U81" s="1"/>
  <c r="BF82"/>
  <c r="DU82" s="1"/>
  <c r="Y82" s="1"/>
  <c r="BB85"/>
  <c r="CU85" s="1"/>
  <c r="U85" s="1"/>
  <c r="BB78"/>
  <c r="CU78" s="1"/>
  <c r="U78" s="1"/>
  <c r="BJ80"/>
  <c r="EU80" s="1"/>
  <c r="AC80" s="1"/>
  <c r="AX81"/>
  <c r="BU81" s="1"/>
  <c r="Q81" s="1"/>
  <c r="BB82"/>
  <c r="CU82" s="1"/>
  <c r="U82" s="1"/>
  <c r="BF83"/>
  <c r="DU83" s="1"/>
  <c r="Y83" s="1"/>
  <c r="BJ84"/>
  <c r="EU84" s="1"/>
  <c r="AC84" s="1"/>
  <c r="AX85"/>
  <c r="BU85" s="1"/>
  <c r="Q85" s="1"/>
  <c r="AX78"/>
  <c r="BU78" s="1"/>
  <c r="Q78" s="1"/>
  <c r="BF80"/>
  <c r="DU80" s="1"/>
  <c r="Y80" s="1"/>
  <c r="BJ81"/>
  <c r="EU81" s="1"/>
  <c r="AC81" s="1"/>
  <c r="AX82"/>
  <c r="BU82" s="1"/>
  <c r="Q82" s="1"/>
  <c r="BF84"/>
  <c r="DU84" s="1"/>
  <c r="Y84" s="1"/>
  <c r="BJ85"/>
  <c r="EU85" s="1"/>
  <c r="AC85" s="1"/>
  <c r="BA36" i="51"/>
  <c r="CJ36" s="1"/>
  <c r="R12" s="1"/>
  <c r="AX37"/>
  <c r="BU37" s="1"/>
  <c r="Q37" s="1"/>
  <c r="BF39"/>
  <c r="DU39" s="1"/>
  <c r="Y39" s="1"/>
  <c r="BJ40"/>
  <c r="EU40" s="1"/>
  <c r="AC40" s="1"/>
  <c r="AX41"/>
  <c r="BU41" s="1"/>
  <c r="Q41" s="1"/>
  <c r="BF43"/>
  <c r="DU43" s="1"/>
  <c r="Y43" s="1"/>
  <c r="BJ44"/>
  <c r="EU44" s="1"/>
  <c r="AC44" s="1"/>
  <c r="AX45"/>
  <c r="BU45" s="1"/>
  <c r="Q45" s="1"/>
  <c r="BF47"/>
  <c r="DU47" s="1"/>
  <c r="Y47" s="1"/>
  <c r="BJ48"/>
  <c r="EU48" s="1"/>
  <c r="AC48" s="1"/>
  <c r="AX49"/>
  <c r="BU49" s="1"/>
  <c r="Q49" s="1"/>
  <c r="BB50"/>
  <c r="CU50" s="1"/>
  <c r="U50" s="1"/>
  <c r="BF51"/>
  <c r="DU51" s="1"/>
  <c r="Y51" s="1"/>
  <c r="BJ51"/>
  <c r="EU51" s="1"/>
  <c r="AC51" s="1"/>
  <c r="BF52"/>
  <c r="DU52" s="1"/>
  <c r="Y52" s="1"/>
  <c r="BJ37"/>
  <c r="EU37" s="1"/>
  <c r="AC37" s="1"/>
  <c r="BB39"/>
  <c r="CU39" s="1"/>
  <c r="U39" s="1"/>
  <c r="BJ41"/>
  <c r="EU41" s="1"/>
  <c r="AC41" s="1"/>
  <c r="BB43"/>
  <c r="CU43" s="1"/>
  <c r="U43" s="1"/>
  <c r="BJ45"/>
  <c r="EU45" s="1"/>
  <c r="AC45" s="1"/>
  <c r="BB47"/>
  <c r="CU47" s="1"/>
  <c r="U47" s="1"/>
  <c r="BJ49"/>
  <c r="EU49" s="1"/>
  <c r="AC49" s="1"/>
  <c r="BF37"/>
  <c r="DU37" s="1"/>
  <c r="Y37" s="1"/>
  <c r="AX39"/>
  <c r="BU39" s="1"/>
  <c r="Q39" s="1"/>
  <c r="BF41"/>
  <c r="DU41" s="1"/>
  <c r="Y41" s="1"/>
  <c r="AX43"/>
  <c r="BU43" s="1"/>
  <c r="Q43" s="1"/>
  <c r="BF45"/>
  <c r="DU45" s="1"/>
  <c r="Y45" s="1"/>
  <c r="BF49"/>
  <c r="DU49" s="1"/>
  <c r="Y49" s="1"/>
  <c r="BJ52"/>
  <c r="EU52" s="1"/>
  <c r="AC52" s="1"/>
  <c r="AX52"/>
  <c r="BU52" s="1"/>
  <c r="Q52" s="1"/>
  <c r="BF54"/>
  <c r="DU54" s="1"/>
  <c r="Y54" s="1"/>
  <c r="BJ55"/>
  <c r="EU55" s="1"/>
  <c r="AC55" s="1"/>
  <c r="AX56"/>
  <c r="BU56" s="1"/>
  <c r="Q56" s="1"/>
  <c r="BB57"/>
  <c r="CU57" s="1"/>
  <c r="U57" s="1"/>
  <c r="AX61"/>
  <c r="BU61" s="1"/>
  <c r="Q61" s="1"/>
  <c r="BF61"/>
  <c r="DU61" s="1"/>
  <c r="Y61" s="1"/>
  <c r="BF55"/>
  <c r="DU55" s="1"/>
  <c r="Y55" s="1"/>
  <c r="BJ56"/>
  <c r="EU56" s="1"/>
  <c r="AC56" s="1"/>
  <c r="BF59"/>
  <c r="DU59" s="1"/>
  <c r="Y59" s="1"/>
  <c r="AX59"/>
  <c r="BU59" s="1"/>
  <c r="Q59" s="1"/>
  <c r="BF56"/>
  <c r="DU56" s="1"/>
  <c r="Y56" s="1"/>
  <c r="BJ62"/>
  <c r="EU62" s="1"/>
  <c r="AC62" s="1"/>
  <c r="AX63"/>
  <c r="BU63" s="1"/>
  <c r="Q63" s="1"/>
  <c r="BF65"/>
  <c r="DU65" s="1"/>
  <c r="Y65" s="1"/>
  <c r="BJ66"/>
  <c r="EU66" s="1"/>
  <c r="AC66" s="1"/>
  <c r="AX67"/>
  <c r="BU67" s="1"/>
  <c r="Q67" s="1"/>
  <c r="BJ63"/>
  <c r="EU63" s="1"/>
  <c r="AC63" s="1"/>
  <c r="BB65"/>
  <c r="CU65" s="1"/>
  <c r="U65" s="1"/>
  <c r="BJ67"/>
  <c r="EU67" s="1"/>
  <c r="AC67" s="1"/>
  <c r="BB68"/>
  <c r="CU68" s="1"/>
  <c r="U68" s="1"/>
  <c r="BF63"/>
  <c r="DU63" s="1"/>
  <c r="Y63" s="1"/>
  <c r="AX65"/>
  <c r="BU65" s="1"/>
  <c r="Q65" s="1"/>
  <c r="BF67"/>
  <c r="DU67" s="1"/>
  <c r="Y67" s="1"/>
  <c r="AX68"/>
  <c r="BU68" s="1"/>
  <c r="Q68" s="1"/>
  <c r="BJ71"/>
  <c r="EU71" s="1"/>
  <c r="AC71" s="1"/>
  <c r="AX71"/>
  <c r="BU71" s="1"/>
  <c r="Q71" s="1"/>
  <c r="BF71"/>
  <c r="DU71" s="1"/>
  <c r="Y71" s="1"/>
  <c r="AX69"/>
  <c r="BU69" s="1"/>
  <c r="Q69" s="1"/>
  <c r="BJ72"/>
  <c r="EU72" s="1"/>
  <c r="AC72" s="1"/>
  <c r="AX73"/>
  <c r="BU73" s="1"/>
  <c r="Q73" s="1"/>
  <c r="BF75"/>
  <c r="DU75" s="1"/>
  <c r="Y75" s="1"/>
  <c r="BJ76"/>
  <c r="EU76" s="1"/>
  <c r="AC76" s="1"/>
  <c r="BB75"/>
  <c r="CU75" s="1"/>
  <c r="U75" s="1"/>
  <c r="BB72"/>
  <c r="CU72" s="1"/>
  <c r="U72" s="1"/>
  <c r="AX75"/>
  <c r="BU75" s="1"/>
  <c r="Q75" s="1"/>
  <c r="BB76"/>
  <c r="CU76" s="1"/>
  <c r="U76" s="1"/>
  <c r="BB77"/>
  <c r="CU77" s="1"/>
  <c r="U77" s="1"/>
  <c r="BF78"/>
  <c r="DU78" s="1"/>
  <c r="Y78" s="1"/>
  <c r="BJ79"/>
  <c r="EU79" s="1"/>
  <c r="AC79" s="1"/>
  <c r="BB81"/>
  <c r="CU81" s="1"/>
  <c r="U81"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F84"/>
  <c r="DU84" s="1"/>
  <c r="Y84" s="1"/>
  <c r="BJ85"/>
  <c r="EU85" s="1"/>
  <c r="AC85" s="1"/>
  <c r="BI36" i="52"/>
  <c r="EJ36" s="1"/>
  <c r="EK36" s="1"/>
  <c r="BJ38"/>
  <c r="EU38" s="1"/>
  <c r="AC38" s="1"/>
  <c r="AX39"/>
  <c r="BU39" s="1"/>
  <c r="Q39" s="1"/>
  <c r="BB40"/>
  <c r="CU40" s="1"/>
  <c r="U40" s="1"/>
  <c r="BJ42"/>
  <c r="EU42" s="1"/>
  <c r="AC42" s="1"/>
  <c r="AX42"/>
  <c r="BU42" s="1"/>
  <c r="Q42" s="1"/>
  <c r="AX45"/>
  <c r="BU45" s="1"/>
  <c r="Q45" s="1"/>
  <c r="BF45"/>
  <c r="DU45" s="1"/>
  <c r="Y45" s="1"/>
  <c r="BJ45"/>
  <c r="EU45" s="1"/>
  <c r="AC45" s="1"/>
  <c r="BF38"/>
  <c r="DU38" s="1"/>
  <c r="Y38" s="1"/>
  <c r="BJ39"/>
  <c r="EU39" s="1"/>
  <c r="AC39" s="1"/>
  <c r="BF41"/>
  <c r="DU41" s="1"/>
  <c r="Y41" s="1"/>
  <c r="BJ41"/>
  <c r="EU41" s="1"/>
  <c r="AC41" s="1"/>
  <c r="BF42"/>
  <c r="DU42" s="1"/>
  <c r="Y42" s="1"/>
  <c r="BB38"/>
  <c r="CU38" s="1"/>
  <c r="U38" s="1"/>
  <c r="AX36"/>
  <c r="BU36" s="1"/>
  <c r="Q36" s="1"/>
  <c r="BB36"/>
  <c r="CU36" s="1"/>
  <c r="U36" s="1"/>
  <c r="BF36"/>
  <c r="DU36" s="1"/>
  <c r="Y36" s="1"/>
  <c r="BB43"/>
  <c r="CU43" s="1"/>
  <c r="U43" s="1"/>
  <c r="BF44"/>
  <c r="DU44" s="1"/>
  <c r="Y44" s="1"/>
  <c r="AX46"/>
  <c r="BU46" s="1"/>
  <c r="Q46" s="1"/>
  <c r="BF48"/>
  <c r="DU48" s="1"/>
  <c r="Y48" s="1"/>
  <c r="BJ49"/>
  <c r="EU49" s="1"/>
  <c r="AC49" s="1"/>
  <c r="AX50"/>
  <c r="BU50" s="1"/>
  <c r="Q50" s="1"/>
  <c r="BF52"/>
  <c r="DU52" s="1"/>
  <c r="Y52" s="1"/>
  <c r="BJ53"/>
  <c r="EU53" s="1"/>
  <c r="AC53" s="1"/>
  <c r="AX54"/>
  <c r="BU54" s="1"/>
  <c r="Q54" s="1"/>
  <c r="BF56"/>
  <c r="DU56" s="1"/>
  <c r="Y56" s="1"/>
  <c r="BJ57"/>
  <c r="EU57" s="1"/>
  <c r="AC57" s="1"/>
  <c r="BJ46"/>
  <c r="EU46" s="1"/>
  <c r="AC46" s="1"/>
  <c r="BF49"/>
  <c r="DU49" s="1"/>
  <c r="Y49" s="1"/>
  <c r="BJ50"/>
  <c r="EU50" s="1"/>
  <c r="AC50" s="1"/>
  <c r="BF53"/>
  <c r="DU53" s="1"/>
  <c r="Y53" s="1"/>
  <c r="BJ54"/>
  <c r="EU54" s="1"/>
  <c r="AC54" s="1"/>
  <c r="BF57"/>
  <c r="DU57" s="1"/>
  <c r="Y57" s="1"/>
  <c r="BJ60"/>
  <c r="EU60" s="1"/>
  <c r="AC60" s="1"/>
  <c r="AX60"/>
  <c r="BU60" s="1"/>
  <c r="Q60" s="1"/>
  <c r="BB49"/>
  <c r="CU49" s="1"/>
  <c r="U49" s="1"/>
  <c r="BB53"/>
  <c r="CU53" s="1"/>
  <c r="U53" s="1"/>
  <c r="BB57"/>
  <c r="CU57" s="1"/>
  <c r="U57" s="1"/>
  <c r="BF59"/>
  <c r="DU59" s="1"/>
  <c r="Y59" s="1"/>
  <c r="BJ59"/>
  <c r="EU59" s="1"/>
  <c r="AC59" s="1"/>
  <c r="BB58"/>
  <c r="CU58" s="1"/>
  <c r="U58" s="1"/>
  <c r="BF58"/>
  <c r="DU58" s="1"/>
  <c r="Y58" s="1"/>
  <c r="AX59"/>
  <c r="BU59" s="1"/>
  <c r="Q59" s="1"/>
  <c r="BF62"/>
  <c r="DU62" s="1"/>
  <c r="Y62" s="1"/>
  <c r="BJ63"/>
  <c r="EU63" s="1"/>
  <c r="AC63" s="1"/>
  <c r="AX64"/>
  <c r="BU64" s="1"/>
  <c r="Q64" s="1"/>
  <c r="BF66"/>
  <c r="DU66" s="1"/>
  <c r="Y66" s="1"/>
  <c r="BB67"/>
  <c r="CU67" s="1"/>
  <c r="U67" s="1"/>
  <c r="BF63"/>
  <c r="DU63" s="1"/>
  <c r="Y63" s="1"/>
  <c r="BJ64"/>
  <c r="EU64" s="1"/>
  <c r="AC64" s="1"/>
  <c r="BB63"/>
  <c r="CU63" s="1"/>
  <c r="U63" s="1"/>
  <c r="AX67"/>
  <c r="BU67" s="1"/>
  <c r="Q67" s="1"/>
  <c r="BF67"/>
  <c r="DU67" s="1"/>
  <c r="Y67" s="1"/>
  <c r="BJ68"/>
  <c r="EU68" s="1"/>
  <c r="AC68" s="1"/>
  <c r="AX69"/>
  <c r="BU69" s="1"/>
  <c r="Q69" s="1"/>
  <c r="BB70"/>
  <c r="CU70" s="1"/>
  <c r="U70" s="1"/>
  <c r="BF71"/>
  <c r="DU71" s="1"/>
  <c r="Y71" s="1"/>
  <c r="BJ72"/>
  <c r="EU72" s="1"/>
  <c r="AC72" s="1"/>
  <c r="AX73"/>
  <c r="BU73" s="1"/>
  <c r="Q73" s="1"/>
  <c r="BB74"/>
  <c r="CU74" s="1"/>
  <c r="U74" s="1"/>
  <c r="BF75"/>
  <c r="DU75" s="1"/>
  <c r="Y75" s="1"/>
  <c r="BJ76"/>
  <c r="EU76" s="1"/>
  <c r="AC76" s="1"/>
  <c r="BB71"/>
  <c r="CU71" s="1"/>
  <c r="U71" s="1"/>
  <c r="BB75"/>
  <c r="CU75" s="1"/>
  <c r="U75" s="1"/>
  <c r="BF69"/>
  <c r="DU69" s="1"/>
  <c r="Y69" s="1"/>
  <c r="AX71"/>
  <c r="BU71" s="1"/>
  <c r="Q71" s="1"/>
  <c r="BF73"/>
  <c r="DU73" s="1"/>
  <c r="Y73" s="1"/>
  <c r="BJ74"/>
  <c r="EU74" s="1"/>
  <c r="AC74" s="1"/>
  <c r="AX75"/>
  <c r="BU75" s="1"/>
  <c r="Q75" s="1"/>
  <c r="BB77"/>
  <c r="CU77" s="1"/>
  <c r="U77" s="1"/>
  <c r="BF78"/>
  <c r="DU78" s="1"/>
  <c r="Y78" s="1"/>
  <c r="BJ79"/>
  <c r="EU79" s="1"/>
  <c r="AC79" s="1"/>
  <c r="AX80"/>
  <c r="BU80" s="1"/>
  <c r="Q80" s="1"/>
  <c r="BB81"/>
  <c r="CU81" s="1"/>
  <c r="U81" s="1"/>
  <c r="BF82"/>
  <c r="DU82" s="1"/>
  <c r="Y82" s="1"/>
  <c r="BB85"/>
  <c r="CU85" s="1"/>
  <c r="U85"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B83"/>
  <c r="CU83" s="1"/>
  <c r="U83" s="1"/>
  <c r="BF84"/>
  <c r="DU84" s="1"/>
  <c r="Y84" s="1"/>
  <c r="BJ85"/>
  <c r="EU85" s="1"/>
  <c r="AC85" s="1"/>
  <c r="BE36" i="53"/>
  <c r="DJ36" s="1"/>
  <c r="V12" s="1"/>
  <c r="BF37"/>
  <c r="DU37" s="1"/>
  <c r="Y37" s="1"/>
  <c r="AX37"/>
  <c r="BU37" s="1"/>
  <c r="Q37" s="1"/>
  <c r="BJ39"/>
  <c r="EU39" s="1"/>
  <c r="AC39" s="1"/>
  <c r="AX39"/>
  <c r="BU39" s="1"/>
  <c r="Q39" s="1"/>
  <c r="BF39"/>
  <c r="DU39" s="1"/>
  <c r="Y39" s="1"/>
  <c r="BB37"/>
  <c r="CU37" s="1"/>
  <c r="U37" s="1"/>
  <c r="BJ37"/>
  <c r="EU37" s="1"/>
  <c r="AC37" s="1"/>
  <c r="BJ40"/>
  <c r="EU40" s="1"/>
  <c r="AC40" s="1"/>
  <c r="AX41"/>
  <c r="BU41" s="1"/>
  <c r="Q41" s="1"/>
  <c r="BF43"/>
  <c r="DU43" s="1"/>
  <c r="Y43" s="1"/>
  <c r="BJ44"/>
  <c r="EU44" s="1"/>
  <c r="AC44" s="1"/>
  <c r="AX45"/>
  <c r="BU45" s="1"/>
  <c r="Q45" s="1"/>
  <c r="BF47"/>
  <c r="DU47" s="1"/>
  <c r="Y47" s="1"/>
  <c r="BJ48"/>
  <c r="EU48" s="1"/>
  <c r="AC48" s="1"/>
  <c r="AX49"/>
  <c r="BU49" s="1"/>
  <c r="Q49" s="1"/>
  <c r="BB51"/>
  <c r="CU51" s="1"/>
  <c r="U51" s="1"/>
  <c r="BB53"/>
  <c r="CU53" s="1"/>
  <c r="U53" s="1"/>
  <c r="BF55"/>
  <c r="DU55" s="1"/>
  <c r="Y55" s="1"/>
  <c r="AX55"/>
  <c r="BU55" s="1"/>
  <c r="Q55" s="1"/>
  <c r="BB43"/>
  <c r="CU43" s="1"/>
  <c r="U43" s="1"/>
  <c r="BB47"/>
  <c r="CU47" s="1"/>
  <c r="U47" s="1"/>
  <c r="BJ51"/>
  <c r="EU51" s="1"/>
  <c r="AC51" s="1"/>
  <c r="BF41"/>
  <c r="DU41" s="1"/>
  <c r="Y41" s="1"/>
  <c r="AX43"/>
  <c r="BU43" s="1"/>
  <c r="Q43" s="1"/>
  <c r="BF45"/>
  <c r="DU45" s="1"/>
  <c r="Y45" s="1"/>
  <c r="AX47"/>
  <c r="BU47" s="1"/>
  <c r="Q47" s="1"/>
  <c r="BF49"/>
  <c r="DU49" s="1"/>
  <c r="Y49" s="1"/>
  <c r="AX51"/>
  <c r="BU51" s="1"/>
  <c r="Q51" s="1"/>
  <c r="AX53"/>
  <c r="BU53" s="1"/>
  <c r="Q53" s="1"/>
  <c r="BF53"/>
  <c r="DU53" s="1"/>
  <c r="Y53" s="1"/>
  <c r="BB52"/>
  <c r="CU52" s="1"/>
  <c r="U52" s="1"/>
  <c r="BJ54"/>
  <c r="EU54" s="1"/>
  <c r="AC54" s="1"/>
  <c r="BB58"/>
  <c r="CU58" s="1"/>
  <c r="U58" s="1"/>
  <c r="BF63"/>
  <c r="DU63" s="1"/>
  <c r="Y63" s="1"/>
  <c r="BJ63"/>
  <c r="EU63" s="1"/>
  <c r="AC63" s="1"/>
  <c r="AX63"/>
  <c r="BU63" s="1"/>
  <c r="Q63" s="1"/>
  <c r="BJ58"/>
  <c r="EU58" s="1"/>
  <c r="AC58" s="1"/>
  <c r="BB59"/>
  <c r="CU59" s="1"/>
  <c r="U59" s="1"/>
  <c r="AX58"/>
  <c r="BU58" s="1"/>
  <c r="Q58" s="1"/>
  <c r="AX59"/>
  <c r="BU59" s="1"/>
  <c r="Q59" s="1"/>
  <c r="BJ60"/>
  <c r="EU60" s="1"/>
  <c r="AC60" s="1"/>
  <c r="AX60"/>
  <c r="BU60" s="1"/>
  <c r="Q60" s="1"/>
  <c r="BB63"/>
  <c r="CU63" s="1"/>
  <c r="U63" s="1"/>
  <c r="BJ69"/>
  <c r="EU69" s="1"/>
  <c r="AC69" s="1"/>
  <c r="AX69"/>
  <c r="BU69" s="1"/>
  <c r="Q69" s="1"/>
  <c r="BB64"/>
  <c r="CU64" s="1"/>
  <c r="U64" s="1"/>
  <c r="BF68"/>
  <c r="DU68" s="1"/>
  <c r="Y68" s="1"/>
  <c r="BJ68"/>
  <c r="EU68" s="1"/>
  <c r="AC68" s="1"/>
  <c r="BF69"/>
  <c r="DU69" s="1"/>
  <c r="Y69" s="1"/>
  <c r="BF62"/>
  <c r="DU62" s="1"/>
  <c r="Y62" s="1"/>
  <c r="AX64"/>
  <c r="BU64" s="1"/>
  <c r="Q64" s="1"/>
  <c r="BF66"/>
  <c r="DU66" s="1"/>
  <c r="Y66" s="1"/>
  <c r="AX68"/>
  <c r="BU68" s="1"/>
  <c r="Q68" s="1"/>
  <c r="BF73"/>
  <c r="DU73" s="1"/>
  <c r="Y73" s="1"/>
  <c r="BJ73"/>
  <c r="EU73" s="1"/>
  <c r="AC73" s="1"/>
  <c r="AX73"/>
  <c r="BU73" s="1"/>
  <c r="Q73" s="1"/>
  <c r="BB69"/>
  <c r="CU69" s="1"/>
  <c r="U69" s="1"/>
  <c r="BF67"/>
  <c r="DU67" s="1"/>
  <c r="Y67" s="1"/>
  <c r="BB70"/>
  <c r="CU70" s="1"/>
  <c r="U70" s="1"/>
  <c r="BF71"/>
  <c r="DU71" s="1"/>
  <c r="Y71" s="1"/>
  <c r="BJ72"/>
  <c r="EU72" s="1"/>
  <c r="AC72" s="1"/>
  <c r="BB74"/>
  <c r="CU74" s="1"/>
  <c r="U74" s="1"/>
  <c r="BJ76"/>
  <c r="EU76" s="1"/>
  <c r="AC76" s="1"/>
  <c r="BF72"/>
  <c r="DU72" s="1"/>
  <c r="Y72" s="1"/>
  <c r="BF76"/>
  <c r="DU76" s="1"/>
  <c r="Y76" s="1"/>
  <c r="BB77"/>
  <c r="CU77" s="1"/>
  <c r="U77" s="1"/>
  <c r="BF78"/>
  <c r="DU78" s="1"/>
  <c r="Y78" s="1"/>
  <c r="BB81"/>
  <c r="CU81" s="1"/>
  <c r="U81"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F80"/>
  <c r="DU80" s="1"/>
  <c r="Y80" s="1"/>
  <c r="BJ81"/>
  <c r="EU81" s="1"/>
  <c r="AC81" s="1"/>
  <c r="AX82"/>
  <c r="BU82" s="1"/>
  <c r="Q82" s="1"/>
  <c r="BF84"/>
  <c r="DU84" s="1"/>
  <c r="Y84" s="1"/>
  <c r="BJ85"/>
  <c r="EU85" s="1"/>
  <c r="AC85" s="1"/>
  <c r="BA36" i="54"/>
  <c r="CJ36" s="1"/>
  <c r="R12" s="1"/>
  <c r="AX36"/>
  <c r="BU36" s="1"/>
  <c r="Q36" s="1"/>
  <c r="BB36"/>
  <c r="CU36" s="1"/>
  <c r="U36" s="1"/>
  <c r="BF36"/>
  <c r="DU36" s="1"/>
  <c r="Y36" s="1"/>
  <c r="BJ37"/>
  <c r="EU37" s="1"/>
  <c r="AC37" s="1"/>
  <c r="AX38"/>
  <c r="BU38" s="1"/>
  <c r="Q38" s="1"/>
  <c r="BF40"/>
  <c r="DU40" s="1"/>
  <c r="Y40" s="1"/>
  <c r="BJ41"/>
  <c r="EU41" s="1"/>
  <c r="AC41" s="1"/>
  <c r="AX42"/>
  <c r="BU42" s="1"/>
  <c r="Q42" s="1"/>
  <c r="BF44"/>
  <c r="DU44" s="1"/>
  <c r="Y44" s="1"/>
  <c r="BJ45"/>
  <c r="EU45" s="1"/>
  <c r="AC45" s="1"/>
  <c r="AX46"/>
  <c r="BU46" s="1"/>
  <c r="Q46" s="1"/>
  <c r="BF48"/>
  <c r="DU48" s="1"/>
  <c r="Y48" s="1"/>
  <c r="BJ49"/>
  <c r="EU49" s="1"/>
  <c r="AC49" s="1"/>
  <c r="BJ38"/>
  <c r="EU38" s="1"/>
  <c r="AC38" s="1"/>
  <c r="BB40"/>
  <c r="CU40" s="1"/>
  <c r="U40" s="1"/>
  <c r="BJ42"/>
  <c r="EU42" s="1"/>
  <c r="AC42" s="1"/>
  <c r="BB44"/>
  <c r="CU44" s="1"/>
  <c r="U44" s="1"/>
  <c r="BJ46"/>
  <c r="EU46" s="1"/>
  <c r="AC46" s="1"/>
  <c r="BB48"/>
  <c r="CU48" s="1"/>
  <c r="U48" s="1"/>
  <c r="BB50"/>
  <c r="CU50" s="1"/>
  <c r="U50" s="1"/>
  <c r="BF38"/>
  <c r="DU38" s="1"/>
  <c r="Y38" s="1"/>
  <c r="AX40"/>
  <c r="BU40" s="1"/>
  <c r="Q40" s="1"/>
  <c r="BF42"/>
  <c r="DU42" s="1"/>
  <c r="Y42" s="1"/>
  <c r="BF46"/>
  <c r="DU46" s="1"/>
  <c r="Y46" s="1"/>
  <c r="BJ54"/>
  <c r="EU54" s="1"/>
  <c r="AC54" s="1"/>
  <c r="AX54"/>
  <c r="BU54" s="1"/>
  <c r="Q54" s="1"/>
  <c r="BF54"/>
  <c r="DU54" s="1"/>
  <c r="Y54" s="1"/>
  <c r="AX50"/>
  <c r="BU50" s="1"/>
  <c r="Q50" s="1"/>
  <c r="BF50"/>
  <c r="DU50" s="1"/>
  <c r="Y50" s="1"/>
  <c r="BJ51"/>
  <c r="EU51" s="1"/>
  <c r="AC51" s="1"/>
  <c r="AX52"/>
  <c r="BU52" s="1"/>
  <c r="Q52" s="1"/>
  <c r="BB53"/>
  <c r="CU53" s="1"/>
  <c r="U53" s="1"/>
  <c r="BJ55"/>
  <c r="EU55" s="1"/>
  <c r="AC55" s="1"/>
  <c r="AX56"/>
  <c r="BU56" s="1"/>
  <c r="Q56" s="1"/>
  <c r="BB57"/>
  <c r="CU57" s="1"/>
  <c r="U57" s="1"/>
  <c r="BB58"/>
  <c r="CU58" s="1"/>
  <c r="U58" s="1"/>
  <c r="BJ58"/>
  <c r="EU58" s="1"/>
  <c r="AC58" s="1"/>
  <c r="BF52"/>
  <c r="DU52" s="1"/>
  <c r="Y52" s="1"/>
  <c r="BF56"/>
  <c r="DU56" s="1"/>
  <c r="Y56" s="1"/>
  <c r="BF58"/>
  <c r="DU58" s="1"/>
  <c r="Y58" s="1"/>
  <c r="BF60"/>
  <c r="DU60" s="1"/>
  <c r="Y60" s="1"/>
  <c r="BJ61"/>
  <c r="EU61" s="1"/>
  <c r="AC61" s="1"/>
  <c r="AX62"/>
  <c r="BU62" s="1"/>
  <c r="Q62" s="1"/>
  <c r="BF64"/>
  <c r="DU64" s="1"/>
  <c r="Y64" s="1"/>
  <c r="BJ65"/>
  <c r="EU65" s="1"/>
  <c r="AC65" s="1"/>
  <c r="AX66"/>
  <c r="BU66" s="1"/>
  <c r="Q66" s="1"/>
  <c r="BJ67"/>
  <c r="EU67" s="1"/>
  <c r="AC67" s="1"/>
  <c r="AX69"/>
  <c r="BU69" s="1"/>
  <c r="Q69" s="1"/>
  <c r="BF61"/>
  <c r="DU61" s="1"/>
  <c r="Y61" s="1"/>
  <c r="BJ62"/>
  <c r="EU62" s="1"/>
  <c r="AC62" s="1"/>
  <c r="BF65"/>
  <c r="DU65" s="1"/>
  <c r="Y65" s="1"/>
  <c r="BJ66"/>
  <c r="EU66" s="1"/>
  <c r="AC66" s="1"/>
  <c r="BF62"/>
  <c r="DU62" s="1"/>
  <c r="Y62" s="1"/>
  <c r="BF66"/>
  <c r="DU66" s="1"/>
  <c r="Y66" s="1"/>
  <c r="BF69"/>
  <c r="DU69" s="1"/>
  <c r="Y69" s="1"/>
  <c r="BJ69"/>
  <c r="EU69" s="1"/>
  <c r="AC69" s="1"/>
  <c r="BF68"/>
  <c r="DU68" s="1"/>
  <c r="Y68" s="1"/>
  <c r="AX70"/>
  <c r="BU70" s="1"/>
  <c r="Q70" s="1"/>
  <c r="BB71"/>
  <c r="CU71" s="1"/>
  <c r="U71" s="1"/>
  <c r="BF72"/>
  <c r="DU72" s="1"/>
  <c r="Y72" s="1"/>
  <c r="BJ73"/>
  <c r="EU73" s="1"/>
  <c r="AC73" s="1"/>
  <c r="AX74"/>
  <c r="BU74" s="1"/>
  <c r="Q74" s="1"/>
  <c r="BF76"/>
  <c r="DU76" s="1"/>
  <c r="Y76" s="1"/>
  <c r="BJ70"/>
  <c r="EU70" s="1"/>
  <c r="AC70" s="1"/>
  <c r="BF73"/>
  <c r="DU73" s="1"/>
  <c r="Y73" s="1"/>
  <c r="BJ74"/>
  <c r="EU74" s="1"/>
  <c r="AC74" s="1"/>
  <c r="BF70"/>
  <c r="DU70" s="1"/>
  <c r="Y70" s="1"/>
  <c r="BF74"/>
  <c r="DU74" s="1"/>
  <c r="Y74" s="1"/>
  <c r="BB77"/>
  <c r="CU77" s="1"/>
  <c r="U77" s="1"/>
  <c r="BF78"/>
  <c r="DU78" s="1"/>
  <c r="Y78" s="1"/>
  <c r="BJ79"/>
  <c r="EU79" s="1"/>
  <c r="AC79" s="1"/>
  <c r="AX80"/>
  <c r="BU80" s="1"/>
  <c r="Q80" s="1"/>
  <c r="BB81"/>
  <c r="CU81" s="1"/>
  <c r="U81" s="1"/>
  <c r="BF82"/>
  <c r="DU82" s="1"/>
  <c r="Y82" s="1"/>
  <c r="BJ83"/>
  <c r="EU83" s="1"/>
  <c r="AC83" s="1"/>
  <c r="AX84"/>
  <c r="BU84" s="1"/>
  <c r="Q84"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J77"/>
  <c r="EU77" s="1"/>
  <c r="AC77" s="1"/>
  <c r="BB79"/>
  <c r="CU79" s="1"/>
  <c r="U79" s="1"/>
  <c r="BF80"/>
  <c r="DU80" s="1"/>
  <c r="Y80" s="1"/>
  <c r="BJ81"/>
  <c r="EU81" s="1"/>
  <c r="AC81" s="1"/>
  <c r="AX82"/>
  <c r="BU82" s="1"/>
  <c r="Q82" s="1"/>
  <c r="BB83"/>
  <c r="CU83" s="1"/>
  <c r="U83" s="1"/>
  <c r="BF84"/>
  <c r="DU84" s="1"/>
  <c r="Y84" s="1"/>
  <c r="BJ85"/>
  <c r="EU85" s="1"/>
  <c r="AC85" s="1"/>
  <c r="BE36" i="55"/>
  <c r="DJ36" s="1"/>
  <c r="V12" s="1"/>
  <c r="BB38"/>
  <c r="CU38" s="1"/>
  <c r="U38" s="1"/>
  <c r="BB42"/>
  <c r="CU42" s="1"/>
  <c r="U42" s="1"/>
  <c r="BB46"/>
  <c r="CU46" s="1"/>
  <c r="U46" s="1"/>
  <c r="AX36"/>
  <c r="BU36" s="1"/>
  <c r="Q36" s="1"/>
  <c r="BB36"/>
  <c r="CU36" s="1"/>
  <c r="U36" s="1"/>
  <c r="BF36"/>
  <c r="DU36" s="1"/>
  <c r="Y36" s="1"/>
  <c r="BJ37"/>
  <c r="EU37" s="1"/>
  <c r="AC37" s="1"/>
  <c r="AX38"/>
  <c r="BU38" s="1"/>
  <c r="Q38" s="1"/>
  <c r="BB39"/>
  <c r="CU39" s="1"/>
  <c r="U39" s="1"/>
  <c r="BF40"/>
  <c r="DU40" s="1"/>
  <c r="Y40" s="1"/>
  <c r="BJ41"/>
  <c r="EU41" s="1"/>
  <c r="AC41" s="1"/>
  <c r="AX42"/>
  <c r="BU42" s="1"/>
  <c r="Q42" s="1"/>
  <c r="BB43"/>
  <c r="CU43" s="1"/>
  <c r="U43" s="1"/>
  <c r="BF44"/>
  <c r="DU44" s="1"/>
  <c r="Y44" s="1"/>
  <c r="BJ45"/>
  <c r="EU45" s="1"/>
  <c r="AC45" s="1"/>
  <c r="AX46"/>
  <c r="BU46" s="1"/>
  <c r="Q46" s="1"/>
  <c r="BF48"/>
  <c r="DU48" s="1"/>
  <c r="Y48" s="1"/>
  <c r="BF37"/>
  <c r="DU37" s="1"/>
  <c r="Y37" s="1"/>
  <c r="BJ38"/>
  <c r="EU38" s="1"/>
  <c r="AC38" s="1"/>
  <c r="BF41"/>
  <c r="DU41" s="1"/>
  <c r="Y41" s="1"/>
  <c r="BJ42"/>
  <c r="EU42" s="1"/>
  <c r="AC42" s="1"/>
  <c r="BF45"/>
  <c r="DU45" s="1"/>
  <c r="Y45" s="1"/>
  <c r="BJ46"/>
  <c r="EU46" s="1"/>
  <c r="AC46" s="1"/>
  <c r="BB49"/>
  <c r="CU49" s="1"/>
  <c r="U49" s="1"/>
  <c r="BJ49"/>
  <c r="EU49" s="1"/>
  <c r="AC49" s="1"/>
  <c r="BF50"/>
  <c r="DU50" s="1"/>
  <c r="Y50" s="1"/>
  <c r="BJ50"/>
  <c r="EU50" s="1"/>
  <c r="AC50" s="1"/>
  <c r="BF51"/>
  <c r="DU51" s="1"/>
  <c r="Y51" s="1"/>
  <c r="BJ51"/>
  <c r="EU51" s="1"/>
  <c r="AC51" s="1"/>
  <c r="AX51"/>
  <c r="BU51" s="1"/>
  <c r="Q51" s="1"/>
  <c r="BF53"/>
  <c r="DU53" s="1"/>
  <c r="Y53" s="1"/>
  <c r="BJ54"/>
  <c r="EU54" s="1"/>
  <c r="AC54" s="1"/>
  <c r="AX55"/>
  <c r="BU55" s="1"/>
  <c r="Q55" s="1"/>
  <c r="BF57"/>
  <c r="DU57" s="1"/>
  <c r="Y57" s="1"/>
  <c r="BJ58"/>
  <c r="EU58" s="1"/>
  <c r="AC58" s="1"/>
  <c r="BF61"/>
  <c r="DU61" s="1"/>
  <c r="Y61" s="1"/>
  <c r="BJ61"/>
  <c r="EU61" s="1"/>
  <c r="AC61" s="1"/>
  <c r="BF54"/>
  <c r="DU54" s="1"/>
  <c r="Y54" s="1"/>
  <c r="BJ55"/>
  <c r="EU55" s="1"/>
  <c r="AC55" s="1"/>
  <c r="BF58"/>
  <c r="DU58" s="1"/>
  <c r="Y58" s="1"/>
  <c r="BF55"/>
  <c r="DU55" s="1"/>
  <c r="Y55" s="1"/>
  <c r="BF62"/>
  <c r="DU62" s="1"/>
  <c r="Y62" s="1"/>
  <c r="BJ62"/>
  <c r="EU62" s="1"/>
  <c r="AC62" s="1"/>
  <c r="AX62"/>
  <c r="BU62" s="1"/>
  <c r="Q62" s="1"/>
  <c r="BB59"/>
  <c r="CU59" s="1"/>
  <c r="U59" s="1"/>
  <c r="BF60"/>
  <c r="DU60" s="1"/>
  <c r="Y60" s="1"/>
  <c r="BB63"/>
  <c r="CU63" s="1"/>
  <c r="U63" s="1"/>
  <c r="BF64"/>
  <c r="DU64" s="1"/>
  <c r="Y64" s="1"/>
  <c r="BJ65"/>
  <c r="EU65" s="1"/>
  <c r="AC65" s="1"/>
  <c r="AX66"/>
  <c r="BU66" s="1"/>
  <c r="Q66" s="1"/>
  <c r="BB67"/>
  <c r="CU67" s="1"/>
  <c r="U67" s="1"/>
  <c r="BF68"/>
  <c r="DU68" s="1"/>
  <c r="Y68" s="1"/>
  <c r="BF65"/>
  <c r="DU65" s="1"/>
  <c r="Y65" s="1"/>
  <c r="BJ66"/>
  <c r="EU66" s="1"/>
  <c r="AC66" s="1"/>
  <c r="BF66"/>
  <c r="DU66" s="1"/>
  <c r="Y66" s="1"/>
  <c r="BJ68"/>
  <c r="EU68" s="1"/>
  <c r="AC68" s="1"/>
  <c r="AX68"/>
  <c r="BU68" s="1"/>
  <c r="Q68" s="1"/>
  <c r="BF70"/>
  <c r="DU70" s="1"/>
  <c r="Y70" s="1"/>
  <c r="BJ71"/>
  <c r="EU71" s="1"/>
  <c r="AC71" s="1"/>
  <c r="AX72"/>
  <c r="BU72" s="1"/>
  <c r="Q72" s="1"/>
  <c r="BF74"/>
  <c r="DU74" s="1"/>
  <c r="Y74" s="1"/>
  <c r="BJ75"/>
  <c r="EU75" s="1"/>
  <c r="AC75" s="1"/>
  <c r="AX76"/>
  <c r="BU76" s="1"/>
  <c r="Q76" s="1"/>
  <c r="BF71"/>
  <c r="DU71" s="1"/>
  <c r="Y71" s="1"/>
  <c r="BJ72"/>
  <c r="EU72" s="1"/>
  <c r="AC72" s="1"/>
  <c r="BF75"/>
  <c r="DU75" s="1"/>
  <c r="Y75" s="1"/>
  <c r="BJ76"/>
  <c r="EU76" s="1"/>
  <c r="AC76" s="1"/>
  <c r="BB71"/>
  <c r="CU71" s="1"/>
  <c r="U71" s="1"/>
  <c r="BF72"/>
  <c r="DU72" s="1"/>
  <c r="Y72" s="1"/>
  <c r="BB75"/>
  <c r="CU75" s="1"/>
  <c r="U75" s="1"/>
  <c r="BF76"/>
  <c r="DU76" s="1"/>
  <c r="Y76" s="1"/>
  <c r="BB77"/>
  <c r="CU77" s="1"/>
  <c r="U77" s="1"/>
  <c r="BF78"/>
  <c r="DU78" s="1"/>
  <c r="Y78" s="1"/>
  <c r="BJ79"/>
  <c r="EU79" s="1"/>
  <c r="AC79" s="1"/>
  <c r="AX80"/>
  <c r="BU80" s="1"/>
  <c r="Q80" s="1"/>
  <c r="BB81"/>
  <c r="CU81" s="1"/>
  <c r="U81" s="1"/>
  <c r="BF82"/>
  <c r="DU82" s="1"/>
  <c r="Y82" s="1"/>
  <c r="BJ83"/>
  <c r="EU83" s="1"/>
  <c r="AC83"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J77"/>
  <c r="EU77" s="1"/>
  <c r="AC77" s="1"/>
  <c r="BB79"/>
  <c r="CU79" s="1"/>
  <c r="U79" s="1"/>
  <c r="BF80"/>
  <c r="DU80" s="1"/>
  <c r="Y80" s="1"/>
  <c r="BJ81"/>
  <c r="EU81" s="1"/>
  <c r="AC81" s="1"/>
  <c r="AX82"/>
  <c r="BU82" s="1"/>
  <c r="Q82" s="1"/>
  <c r="BB83"/>
  <c r="CU83" s="1"/>
  <c r="U83" s="1"/>
  <c r="BF84"/>
  <c r="DU84" s="1"/>
  <c r="Y84" s="1"/>
  <c r="BJ85"/>
  <c r="EU85" s="1"/>
  <c r="AC85" s="1"/>
  <c r="BB37" i="56"/>
  <c r="CU37" s="1"/>
  <c r="U37" s="1"/>
  <c r="BJ39"/>
  <c r="EU39" s="1"/>
  <c r="AC39" s="1"/>
  <c r="AX40"/>
  <c r="BU40" s="1"/>
  <c r="Q40" s="1"/>
  <c r="BB41"/>
  <c r="CU41" s="1"/>
  <c r="U41" s="1"/>
  <c r="BJ43"/>
  <c r="EU43" s="1"/>
  <c r="AC43" s="1"/>
  <c r="AX44"/>
  <c r="BU44" s="1"/>
  <c r="Q44" s="1"/>
  <c r="BB45"/>
  <c r="CU45" s="1"/>
  <c r="U45" s="1"/>
  <c r="BF46"/>
  <c r="DU46" s="1"/>
  <c r="Y46" s="1"/>
  <c r="BF39"/>
  <c r="DU39" s="1"/>
  <c r="Y39" s="1"/>
  <c r="BJ40"/>
  <c r="EU40" s="1"/>
  <c r="AC40" s="1"/>
  <c r="BF43"/>
  <c r="DU43" s="1"/>
  <c r="Y43" s="1"/>
  <c r="BJ44"/>
  <c r="EU44" s="1"/>
  <c r="AC44" s="1"/>
  <c r="BB46"/>
  <c r="CU46" s="1"/>
  <c r="U46" s="1"/>
  <c r="BB39"/>
  <c r="CU39" s="1"/>
  <c r="U39" s="1"/>
  <c r="BB43"/>
  <c r="CU43" s="1"/>
  <c r="U43" s="1"/>
  <c r="BJ46"/>
  <c r="EU46" s="1"/>
  <c r="AC46" s="1"/>
  <c r="BJ50"/>
  <c r="EU50" s="1"/>
  <c r="AC50" s="1"/>
  <c r="AX50"/>
  <c r="BU50" s="1"/>
  <c r="Q50" s="1"/>
  <c r="BF49"/>
  <c r="DU49" s="1"/>
  <c r="Y49" s="1"/>
  <c r="BJ49"/>
  <c r="EU49" s="1"/>
  <c r="AC49" s="1"/>
  <c r="BF50"/>
  <c r="DU50" s="1"/>
  <c r="Y50" s="1"/>
  <c r="BF48"/>
  <c r="DU48" s="1"/>
  <c r="Y48" s="1"/>
  <c r="BF52"/>
  <c r="DU52" s="1"/>
  <c r="Y52" s="1"/>
  <c r="BJ53"/>
  <c r="EU53" s="1"/>
  <c r="AC53" s="1"/>
  <c r="AX54"/>
  <c r="BU54" s="1"/>
  <c r="Q54" s="1"/>
  <c r="BJ56"/>
  <c r="EU56" s="1"/>
  <c r="AC56" s="1"/>
  <c r="BF57"/>
  <c r="DU57" s="1"/>
  <c r="Y57" s="1"/>
  <c r="BJ60"/>
  <c r="EU60" s="1"/>
  <c r="AC60" s="1"/>
  <c r="AX60"/>
  <c r="BU60" s="1"/>
  <c r="Q60" s="1"/>
  <c r="BB60"/>
  <c r="CU60" s="1"/>
  <c r="U60" s="1"/>
  <c r="BF60"/>
  <c r="DU60" s="1"/>
  <c r="Y60" s="1"/>
  <c r="BF53"/>
  <c r="DU53" s="1"/>
  <c r="Y53" s="1"/>
  <c r="BJ54"/>
  <c r="EU54" s="1"/>
  <c r="AC54" s="1"/>
  <c r="BF54"/>
  <c r="DU54" s="1"/>
  <c r="Y54" s="1"/>
  <c r="AX57"/>
  <c r="BU57" s="1"/>
  <c r="Q57" s="1"/>
  <c r="BJ57"/>
  <c r="EU57" s="1"/>
  <c r="AC57" s="1"/>
  <c r="AX58"/>
  <c r="BU58" s="1"/>
  <c r="Q58" s="1"/>
  <c r="BJ61"/>
  <c r="EU61" s="1"/>
  <c r="AC61" s="1"/>
  <c r="AX62"/>
  <c r="BU62" s="1"/>
  <c r="Q62" s="1"/>
  <c r="BF64"/>
  <c r="DU64" s="1"/>
  <c r="Y64" s="1"/>
  <c r="BJ65"/>
  <c r="EU65" s="1"/>
  <c r="AC65" s="1"/>
  <c r="AX66"/>
  <c r="BU66" s="1"/>
  <c r="Q66" s="1"/>
  <c r="BF68"/>
  <c r="DU68" s="1"/>
  <c r="Y68" s="1"/>
  <c r="BB64"/>
  <c r="CU64" s="1"/>
  <c r="U64" s="1"/>
  <c r="BB61"/>
  <c r="CU61" s="1"/>
  <c r="U61" s="1"/>
  <c r="AX64"/>
  <c r="BU64" s="1"/>
  <c r="Q64" s="1"/>
  <c r="BB65"/>
  <c r="CU65" s="1"/>
  <c r="U65" s="1"/>
  <c r="BJ68"/>
  <c r="EU68" s="1"/>
  <c r="AC68" s="1"/>
  <c r="BF70"/>
  <c r="DU70" s="1"/>
  <c r="Y70" s="1"/>
  <c r="BJ71"/>
  <c r="EU71" s="1"/>
  <c r="AC71" s="1"/>
  <c r="AX72"/>
  <c r="BU72" s="1"/>
  <c r="Q72" s="1"/>
  <c r="BF74"/>
  <c r="DU74" s="1"/>
  <c r="Y74" s="1"/>
  <c r="BJ75"/>
  <c r="EU75" s="1"/>
  <c r="AC75" s="1"/>
  <c r="AX76"/>
  <c r="BU76" s="1"/>
  <c r="Q76" s="1"/>
  <c r="BF71"/>
  <c r="DU71" s="1"/>
  <c r="Y71" s="1"/>
  <c r="BJ72"/>
  <c r="EU72" s="1"/>
  <c r="AC72" s="1"/>
  <c r="BF75"/>
  <c r="DU75" s="1"/>
  <c r="Y75" s="1"/>
  <c r="BJ76"/>
  <c r="EU76" s="1"/>
  <c r="AC76" s="1"/>
  <c r="BF77"/>
  <c r="DU77" s="1"/>
  <c r="Y77" s="1"/>
  <c r="BJ77"/>
  <c r="EU77" s="1"/>
  <c r="AC77" s="1"/>
  <c r="AX77"/>
  <c r="BU77" s="1"/>
  <c r="Q77" s="1"/>
  <c r="BF72"/>
  <c r="DU72" s="1"/>
  <c r="Y72" s="1"/>
  <c r="BF76"/>
  <c r="DU76" s="1"/>
  <c r="Y76" s="1"/>
  <c r="BB81"/>
  <c r="CU81" s="1"/>
  <c r="U81" s="1"/>
  <c r="BB85"/>
  <c r="CU85" s="1"/>
  <c r="U85" s="1"/>
  <c r="BB78"/>
  <c r="CU78" s="1"/>
  <c r="U78" s="1"/>
  <c r="BF79"/>
  <c r="DU79" s="1"/>
  <c r="Y79" s="1"/>
  <c r="BJ80"/>
  <c r="EU80" s="1"/>
  <c r="AC80" s="1"/>
  <c r="AX81"/>
  <c r="BU81" s="1"/>
  <c r="Q81" s="1"/>
  <c r="BB82"/>
  <c r="CU82" s="1"/>
  <c r="U82" s="1"/>
  <c r="BF83"/>
  <c r="DU83" s="1"/>
  <c r="Y83" s="1"/>
  <c r="BJ84"/>
  <c r="EU84" s="1"/>
  <c r="AC84" s="1"/>
  <c r="AX85"/>
  <c r="BU85" s="1"/>
  <c r="Q85" s="1"/>
  <c r="AX78"/>
  <c r="BU78" s="1"/>
  <c r="Q78" s="1"/>
  <c r="BB79"/>
  <c r="CU79" s="1"/>
  <c r="U79" s="1"/>
  <c r="BF80"/>
  <c r="DU80" s="1"/>
  <c r="Y80" s="1"/>
  <c r="BJ81"/>
  <c r="EU81" s="1"/>
  <c r="AC81" s="1"/>
  <c r="AX82"/>
  <c r="BU82" s="1"/>
  <c r="Q82" s="1"/>
  <c r="BB83"/>
  <c r="CU83" s="1"/>
  <c r="U83" s="1"/>
  <c r="BF84"/>
  <c r="DU84" s="1"/>
  <c r="Y84" s="1"/>
  <c r="BJ85"/>
  <c r="EU85" s="1"/>
  <c r="AC85" s="1"/>
  <c r="BF38" i="57"/>
  <c r="DU38" s="1"/>
  <c r="Y38" s="1"/>
  <c r="BJ39"/>
  <c r="EU39" s="1"/>
  <c r="AC39" s="1"/>
  <c r="AX40"/>
  <c r="BU40" s="1"/>
  <c r="Q40" s="1"/>
  <c r="BF42"/>
  <c r="DU42" s="1"/>
  <c r="Y42" s="1"/>
  <c r="BJ43"/>
  <c r="EU43" s="1"/>
  <c r="AC43" s="1"/>
  <c r="AX44"/>
  <c r="BU44" s="1"/>
  <c r="Q44" s="1"/>
  <c r="BB45"/>
  <c r="CU45" s="1"/>
  <c r="U45" s="1"/>
  <c r="AX46"/>
  <c r="BU46" s="1"/>
  <c r="Q46" s="1"/>
  <c r="BB48"/>
  <c r="CU48" s="1"/>
  <c r="U48" s="1"/>
  <c r="BB38"/>
  <c r="CU38" s="1"/>
  <c r="U38" s="1"/>
  <c r="BF39"/>
  <c r="DU39" s="1"/>
  <c r="Y39" s="1"/>
  <c r="BJ40"/>
  <c r="EU40" s="1"/>
  <c r="AC40" s="1"/>
  <c r="BF43"/>
  <c r="DU43" s="1"/>
  <c r="Y43" s="1"/>
  <c r="BJ44"/>
  <c r="EU44" s="1"/>
  <c r="AC44" s="1"/>
  <c r="BB39"/>
  <c r="CU39" s="1"/>
  <c r="U39" s="1"/>
  <c r="BB43"/>
  <c r="CU43" s="1"/>
  <c r="U43" s="1"/>
  <c r="BF48"/>
  <c r="DU48" s="1"/>
  <c r="Y48" s="1"/>
  <c r="AX48"/>
  <c r="BU48" s="1"/>
  <c r="Q48" s="1"/>
  <c r="BJ50"/>
  <c r="EU50" s="1"/>
  <c r="AC50" s="1"/>
  <c r="AX50"/>
  <c r="BU50" s="1"/>
  <c r="Q50" s="1"/>
  <c r="BF50"/>
  <c r="DU50" s="1"/>
  <c r="Y50" s="1"/>
  <c r="BJ46"/>
  <c r="EU46" s="1"/>
  <c r="AC46" s="1"/>
  <c r="BJ47"/>
  <c r="EU47" s="1"/>
  <c r="AC47" s="1"/>
  <c r="BJ51"/>
  <c r="EU51" s="1"/>
  <c r="AC51" s="1"/>
  <c r="AX52"/>
  <c r="BU52" s="1"/>
  <c r="Q52" s="1"/>
  <c r="BF54"/>
  <c r="DU54" s="1"/>
  <c r="Y54" s="1"/>
  <c r="BJ55"/>
  <c r="EU55" s="1"/>
  <c r="AC55" s="1"/>
  <c r="AX56"/>
  <c r="BU56" s="1"/>
  <c r="Q56" s="1"/>
  <c r="BB54"/>
  <c r="CU54" s="1"/>
  <c r="U54" s="1"/>
  <c r="BB58"/>
  <c r="CU58" s="1"/>
  <c r="U58" s="1"/>
  <c r="BJ58"/>
  <c r="EU58" s="1"/>
  <c r="AC58" s="1"/>
  <c r="BJ60"/>
  <c r="EU60" s="1"/>
  <c r="AC60" s="1"/>
  <c r="AX60"/>
  <c r="BU60" s="1"/>
  <c r="Q60" s="1"/>
  <c r="BF60"/>
  <c r="DU60" s="1"/>
  <c r="Y60" s="1"/>
  <c r="BF52"/>
  <c r="DU52" s="1"/>
  <c r="Y52" s="1"/>
  <c r="AX54"/>
  <c r="BU54" s="1"/>
  <c r="Q54" s="1"/>
  <c r="BF56"/>
  <c r="DU56" s="1"/>
  <c r="Y56" s="1"/>
  <c r="AX58"/>
  <c r="BU58" s="1"/>
  <c r="Q58" s="1"/>
  <c r="BB60"/>
  <c r="CU60" s="1"/>
  <c r="U60" s="1"/>
  <c r="BB59"/>
  <c r="CU59" s="1"/>
  <c r="U59" s="1"/>
  <c r="BJ61"/>
  <c r="EU61" s="1"/>
  <c r="AC61" s="1"/>
  <c r="AX62"/>
  <c r="BU62" s="1"/>
  <c r="Q62" s="1"/>
  <c r="BB63"/>
  <c r="CU63" s="1"/>
  <c r="U63" s="1"/>
  <c r="BF64"/>
  <c r="DU64" s="1"/>
  <c r="Y64" s="1"/>
  <c r="BJ65"/>
  <c r="EU65" s="1"/>
  <c r="AC65" s="1"/>
  <c r="AX66"/>
  <c r="BU66" s="1"/>
  <c r="Q66" s="1"/>
  <c r="BJ67"/>
  <c r="EU67" s="1"/>
  <c r="AC67" s="1"/>
  <c r="AX67"/>
  <c r="BU67" s="1"/>
  <c r="Q67" s="1"/>
  <c r="BB64"/>
  <c r="CU64" s="1"/>
  <c r="U64" s="1"/>
  <c r="BF62"/>
  <c r="DU62" s="1"/>
  <c r="Y62" s="1"/>
  <c r="AX64"/>
  <c r="BU64" s="1"/>
  <c r="Q64" s="1"/>
  <c r="BF66"/>
  <c r="DU66" s="1"/>
  <c r="Y66" s="1"/>
  <c r="BB68"/>
  <c r="CU68" s="1"/>
  <c r="U68" s="1"/>
  <c r="BF69"/>
  <c r="DU69" s="1"/>
  <c r="Y69" s="1"/>
  <c r="BJ70"/>
  <c r="EU70" s="1"/>
  <c r="AC70" s="1"/>
  <c r="AX71"/>
  <c r="BU71" s="1"/>
  <c r="Q71" s="1"/>
  <c r="BF73"/>
  <c r="DU73" s="1"/>
  <c r="Y73" s="1"/>
  <c r="BJ74"/>
  <c r="EU74" s="1"/>
  <c r="AC74" s="1"/>
  <c r="AX75"/>
  <c r="BU75" s="1"/>
  <c r="Q75" s="1"/>
  <c r="BB76"/>
  <c r="CU76" s="1"/>
  <c r="U76" s="1"/>
  <c r="AX76"/>
  <c r="BU76" s="1"/>
  <c r="Q76" s="1"/>
  <c r="BF70"/>
  <c r="DU70" s="1"/>
  <c r="Y70" s="1"/>
  <c r="BJ71"/>
  <c r="EU71" s="1"/>
  <c r="AC71" s="1"/>
  <c r="BF74"/>
  <c r="DU74" s="1"/>
  <c r="Y74" s="1"/>
  <c r="BJ75"/>
  <c r="EU75" s="1"/>
  <c r="AC75" s="1"/>
  <c r="BB70"/>
  <c r="CU70" s="1"/>
  <c r="U70" s="1"/>
  <c r="BF71"/>
  <c r="DU71" s="1"/>
  <c r="Y71" s="1"/>
  <c r="BB74"/>
  <c r="CU74" s="1"/>
  <c r="U74" s="1"/>
  <c r="BF75"/>
  <c r="DU75" s="1"/>
  <c r="Y75" s="1"/>
  <c r="BB77"/>
  <c r="CU77" s="1"/>
  <c r="U77" s="1"/>
  <c r="BF78"/>
  <c r="DU78" s="1"/>
  <c r="Y78" s="1"/>
  <c r="BJ79"/>
  <c r="EU79" s="1"/>
  <c r="AC79" s="1"/>
  <c r="AX80"/>
  <c r="BU80" s="1"/>
  <c r="Q80" s="1"/>
  <c r="BB81"/>
  <c r="CU81" s="1"/>
  <c r="U81" s="1"/>
  <c r="BF82"/>
  <c r="DU82" s="1"/>
  <c r="Y82" s="1"/>
  <c r="BJ83"/>
  <c r="EU83" s="1"/>
  <c r="AC83" s="1"/>
  <c r="BB85"/>
  <c r="CU85" s="1"/>
  <c r="U85" s="1"/>
  <c r="BB78"/>
  <c r="CU78" s="1"/>
  <c r="U78" s="1"/>
  <c r="BF79"/>
  <c r="DU79" s="1"/>
  <c r="Y79" s="1"/>
  <c r="BJ80"/>
  <c r="EU80" s="1"/>
  <c r="AC80" s="1"/>
  <c r="AX81"/>
  <c r="BU81" s="1"/>
  <c r="Q81" s="1"/>
  <c r="BF83"/>
  <c r="DU83" s="1"/>
  <c r="Y83" s="1"/>
  <c r="BJ84"/>
  <c r="EU84" s="1"/>
  <c r="AC84" s="1"/>
  <c r="AX85"/>
  <c r="BU85" s="1"/>
  <c r="Q85" s="1"/>
  <c r="BJ77"/>
  <c r="EU77" s="1"/>
  <c r="AC77" s="1"/>
  <c r="BB79"/>
  <c r="CU79" s="1"/>
  <c r="U79" s="1"/>
  <c r="BF80"/>
  <c r="DU80" s="1"/>
  <c r="Y80" s="1"/>
  <c r="BJ81"/>
  <c r="EU81" s="1"/>
  <c r="AC81" s="1"/>
  <c r="BF84"/>
  <c r="DU84" s="1"/>
  <c r="Y84" s="1"/>
  <c r="BJ85"/>
  <c r="EU85" s="1"/>
  <c r="AC85" s="1"/>
  <c r="BA36" i="58"/>
  <c r="CJ36" s="1"/>
  <c r="R12" s="1"/>
  <c r="BM36"/>
  <c r="FJ36" s="1"/>
  <c r="AX36"/>
  <c r="BU36" s="1"/>
  <c r="Q36" s="1"/>
  <c r="BB36"/>
  <c r="CU36" s="1"/>
  <c r="U36" s="1"/>
  <c r="BF36"/>
  <c r="DU36" s="1"/>
  <c r="Y36" s="1"/>
  <c r="BJ37"/>
  <c r="EU37" s="1"/>
  <c r="AC37" s="1"/>
  <c r="BJ38"/>
  <c r="EU38" s="1"/>
  <c r="AC38" s="1"/>
  <c r="BJ44"/>
  <c r="EU44" s="1"/>
  <c r="AC44" s="1"/>
  <c r="AX44"/>
  <c r="BU44" s="1"/>
  <c r="Q44" s="1"/>
  <c r="BF44"/>
  <c r="DU44" s="1"/>
  <c r="Y44" s="1"/>
  <c r="BJ40"/>
  <c r="EU40" s="1"/>
  <c r="AC40" s="1"/>
  <c r="AX40"/>
  <c r="BU40" s="1"/>
  <c r="Q40" s="1"/>
  <c r="BF40"/>
  <c r="DU40" s="1"/>
  <c r="Y40" s="1"/>
  <c r="BB44"/>
  <c r="CU44" s="1"/>
  <c r="U44" s="1"/>
  <c r="BJ41"/>
  <c r="EU41" s="1"/>
  <c r="AC41" s="1"/>
  <c r="AX42"/>
  <c r="BU42" s="1"/>
  <c r="Q42" s="1"/>
  <c r="BJ45"/>
  <c r="EU45" s="1"/>
  <c r="AC45" s="1"/>
  <c r="AX46"/>
  <c r="BU46" s="1"/>
  <c r="Q46" s="1"/>
  <c r="BF48"/>
  <c r="DU48" s="1"/>
  <c r="Y48" s="1"/>
  <c r="BJ49"/>
  <c r="EU49" s="1"/>
  <c r="AC49" s="1"/>
  <c r="AX50"/>
  <c r="BU50" s="1"/>
  <c r="Q50" s="1"/>
  <c r="BF52"/>
  <c r="DU52" s="1"/>
  <c r="Y52" s="1"/>
  <c r="BJ53"/>
  <c r="EU53" s="1"/>
  <c r="AC53" s="1"/>
  <c r="AX54"/>
  <c r="BU54" s="1"/>
  <c r="Q54" s="1"/>
  <c r="BB55"/>
  <c r="CU55" s="1"/>
  <c r="U55" s="1"/>
  <c r="BB48"/>
  <c r="CU48" s="1"/>
  <c r="U48" s="1"/>
  <c r="BB52"/>
  <c r="CU52" s="1"/>
  <c r="U52" s="1"/>
  <c r="BF42"/>
  <c r="DU42" s="1"/>
  <c r="Y42" s="1"/>
  <c r="BF46"/>
  <c r="DU46" s="1"/>
  <c r="Y46" s="1"/>
  <c r="AX48"/>
  <c r="BU48" s="1"/>
  <c r="Q48" s="1"/>
  <c r="BB49"/>
  <c r="CU49" s="1"/>
  <c r="U49" s="1"/>
  <c r="BF50"/>
  <c r="DU50" s="1"/>
  <c r="Y50" s="1"/>
  <c r="AX52"/>
  <c r="BU52" s="1"/>
  <c r="Q52" s="1"/>
  <c r="BB53"/>
  <c r="CU53" s="1"/>
  <c r="U53" s="1"/>
  <c r="BJ58"/>
  <c r="EU58" s="1"/>
  <c r="AC58" s="1"/>
  <c r="AX58"/>
  <c r="BU58" s="1"/>
  <c r="Q58" s="1"/>
  <c r="BF58"/>
  <c r="DU58" s="1"/>
  <c r="Y58" s="1"/>
  <c r="AX56"/>
  <c r="BU56" s="1"/>
  <c r="Q56" s="1"/>
  <c r="BB57"/>
  <c r="CU57" s="1"/>
  <c r="U57" s="1"/>
  <c r="BJ59"/>
  <c r="EU59" s="1"/>
  <c r="AC59" s="1"/>
  <c r="AX60"/>
  <c r="BU60" s="1"/>
  <c r="Q60" s="1"/>
  <c r="BB61"/>
  <c r="CU61" s="1"/>
  <c r="U61" s="1"/>
  <c r="BF62"/>
  <c r="DU62" s="1"/>
  <c r="Y62" s="1"/>
  <c r="BJ63"/>
  <c r="EU63" s="1"/>
  <c r="AC63" s="1"/>
  <c r="AX64"/>
  <c r="BU64" s="1"/>
  <c r="Q64" s="1"/>
  <c r="BB65"/>
  <c r="CU65" s="1"/>
  <c r="U65" s="1"/>
  <c r="BF66"/>
  <c r="DU66" s="1"/>
  <c r="Y66" s="1"/>
  <c r="BB62"/>
  <c r="CU62" s="1"/>
  <c r="U62" s="1"/>
  <c r="BB66"/>
  <c r="CU66" s="1"/>
  <c r="U66" s="1"/>
  <c r="BB59"/>
  <c r="CU59" s="1"/>
  <c r="U59" s="1"/>
  <c r="AX62"/>
  <c r="BU62" s="1"/>
  <c r="Q62" s="1"/>
  <c r="BB63"/>
  <c r="CU63" s="1"/>
  <c r="U63" s="1"/>
  <c r="AX66"/>
  <c r="BU66" s="1"/>
  <c r="Q66" s="1"/>
  <c r="BJ67"/>
  <c r="EU67" s="1"/>
  <c r="AC67" s="1"/>
  <c r="AX67"/>
  <c r="BU67" s="1"/>
  <c r="Q67" s="1"/>
  <c r="BF67"/>
  <c r="DU67" s="1"/>
  <c r="Y67" s="1"/>
  <c r="BB68"/>
  <c r="CU68" s="1"/>
  <c r="U68" s="1"/>
  <c r="BF69"/>
  <c r="DU69" s="1"/>
  <c r="Y69" s="1"/>
  <c r="BJ70"/>
  <c r="EU70" s="1"/>
  <c r="AC70" s="1"/>
  <c r="AX71"/>
  <c r="BU71" s="1"/>
  <c r="Q71" s="1"/>
  <c r="BF73"/>
  <c r="DU73" s="1"/>
  <c r="Y73" s="1"/>
  <c r="BJ74"/>
  <c r="EU74" s="1"/>
  <c r="AC74" s="1"/>
  <c r="AX75"/>
  <c r="BU75" s="1"/>
  <c r="Q75" s="1"/>
  <c r="BF70"/>
  <c r="DU70" s="1"/>
  <c r="Y70" s="1"/>
  <c r="BJ71"/>
  <c r="EU71" s="1"/>
  <c r="AC71" s="1"/>
  <c r="BF74"/>
  <c r="DU74" s="1"/>
  <c r="Y74" s="1"/>
  <c r="BJ75"/>
  <c r="EU75" s="1"/>
  <c r="AC75" s="1"/>
  <c r="BB70"/>
  <c r="CU70" s="1"/>
  <c r="U70" s="1"/>
  <c r="BF71"/>
  <c r="DU71" s="1"/>
  <c r="Y71" s="1"/>
  <c r="BB74"/>
  <c r="CU74" s="1"/>
  <c r="U74" s="1"/>
  <c r="BF75"/>
  <c r="DU75" s="1"/>
  <c r="Y75" s="1"/>
  <c r="BB77"/>
  <c r="CU77" s="1"/>
  <c r="U77" s="1"/>
  <c r="BF78"/>
  <c r="DU78" s="1"/>
  <c r="Y78" s="1"/>
  <c r="BJ79"/>
  <c r="EU79" s="1"/>
  <c r="AC79" s="1"/>
  <c r="AX80"/>
  <c r="BU80" s="1"/>
  <c r="Q80" s="1"/>
  <c r="BB81"/>
  <c r="CU81" s="1"/>
  <c r="U81" s="1"/>
  <c r="BF82"/>
  <c r="DU82" s="1"/>
  <c r="Y82" s="1"/>
  <c r="BJ83"/>
  <c r="EU83" s="1"/>
  <c r="AC83"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B83"/>
  <c r="CU83" s="1"/>
  <c r="U83" s="1"/>
  <c r="BF84"/>
  <c r="DU84" s="1"/>
  <c r="Y84" s="1"/>
  <c r="BJ85"/>
  <c r="EU85" s="1"/>
  <c r="AC85" s="1"/>
  <c r="AX37" i="59"/>
  <c r="BU37" s="1"/>
  <c r="Q37" s="1"/>
  <c r="BF39"/>
  <c r="DU39" s="1"/>
  <c r="Y39" s="1"/>
  <c r="BJ40"/>
  <c r="EU40" s="1"/>
  <c r="AC40" s="1"/>
  <c r="AX41"/>
  <c r="BU41" s="1"/>
  <c r="Q41" s="1"/>
  <c r="BF43"/>
  <c r="DU43" s="1"/>
  <c r="Y43" s="1"/>
  <c r="BJ44"/>
  <c r="EU44" s="1"/>
  <c r="AC44" s="1"/>
  <c r="AX45"/>
  <c r="BU45" s="1"/>
  <c r="Q45" s="1"/>
  <c r="BF47"/>
  <c r="DU47" s="1"/>
  <c r="Y47" s="1"/>
  <c r="BJ48"/>
  <c r="EU48" s="1"/>
  <c r="AC48" s="1"/>
  <c r="AX49"/>
  <c r="BU49" s="1"/>
  <c r="Q49" s="1"/>
  <c r="BF51"/>
  <c r="DU51" s="1"/>
  <c r="Y51" s="1"/>
  <c r="BJ52"/>
  <c r="EU52" s="1"/>
  <c r="AC52" s="1"/>
  <c r="AX52"/>
  <c r="BU52" s="1"/>
  <c r="Q52" s="1"/>
  <c r="BB39"/>
  <c r="CU39" s="1"/>
  <c r="U39" s="1"/>
  <c r="BB43"/>
  <c r="CU43" s="1"/>
  <c r="U43" s="1"/>
  <c r="BB47"/>
  <c r="CU47" s="1"/>
  <c r="U47" s="1"/>
  <c r="BB51"/>
  <c r="CU51" s="1"/>
  <c r="U51" s="1"/>
  <c r="BF37"/>
  <c r="DU37" s="1"/>
  <c r="Y37" s="1"/>
  <c r="AX39"/>
  <c r="BU39" s="1"/>
  <c r="Q39" s="1"/>
  <c r="BF41"/>
  <c r="DU41" s="1"/>
  <c r="Y41" s="1"/>
  <c r="AX43"/>
  <c r="BU43" s="1"/>
  <c r="Q43" s="1"/>
  <c r="BF45"/>
  <c r="DU45" s="1"/>
  <c r="Y45" s="1"/>
  <c r="AX47"/>
  <c r="BU47" s="1"/>
  <c r="Q47" s="1"/>
  <c r="BF49"/>
  <c r="DU49" s="1"/>
  <c r="Y49" s="1"/>
  <c r="AX51"/>
  <c r="BU51" s="1"/>
  <c r="Q51" s="1"/>
  <c r="AX55"/>
  <c r="BU55" s="1"/>
  <c r="Q55" s="1"/>
  <c r="BB56"/>
  <c r="CU56" s="1"/>
  <c r="U56" s="1"/>
  <c r="BB53"/>
  <c r="CU53" s="1"/>
  <c r="U53" s="1"/>
  <c r="BF54"/>
  <c r="DU54" s="1"/>
  <c r="Y54" s="1"/>
  <c r="BJ55"/>
  <c r="EU55" s="1"/>
  <c r="AC55" s="1"/>
  <c r="AX56"/>
  <c r="BU56" s="1"/>
  <c r="Q56" s="1"/>
  <c r="BB57"/>
  <c r="CU57" s="1"/>
  <c r="U57" s="1"/>
  <c r="BF59"/>
  <c r="DU59" s="1"/>
  <c r="Y59" s="1"/>
  <c r="BF55"/>
  <c r="DU55" s="1"/>
  <c r="Y55" s="1"/>
  <c r="BB59"/>
  <c r="CU59" s="1"/>
  <c r="U59" s="1"/>
  <c r="BJ59"/>
  <c r="EU59" s="1"/>
  <c r="AC59" s="1"/>
  <c r="BB61"/>
  <c r="CU61" s="1"/>
  <c r="U61" s="1"/>
  <c r="BF62"/>
  <c r="DU62" s="1"/>
  <c r="Y62" s="1"/>
  <c r="BJ63"/>
  <c r="EU63" s="1"/>
  <c r="AC63" s="1"/>
  <c r="BB65"/>
  <c r="CU65" s="1"/>
  <c r="U65" s="1"/>
  <c r="BF66"/>
  <c r="DU66" s="1"/>
  <c r="Y66" s="1"/>
  <c r="BJ67"/>
  <c r="EU67" s="1"/>
  <c r="AC67" s="1"/>
  <c r="BB62"/>
  <c r="CU62" s="1"/>
  <c r="U62" s="1"/>
  <c r="BF63"/>
  <c r="DU63" s="1"/>
  <c r="Y63" s="1"/>
  <c r="BB66"/>
  <c r="CU66" s="1"/>
  <c r="U66" s="1"/>
  <c r="BF67"/>
  <c r="DU67" s="1"/>
  <c r="Y67" s="1"/>
  <c r="BB63"/>
  <c r="CU63" s="1"/>
  <c r="U63" s="1"/>
  <c r="BB67"/>
  <c r="CU67" s="1"/>
  <c r="U67" s="1"/>
  <c r="AX69"/>
  <c r="BU69" s="1"/>
  <c r="Q69" s="1"/>
  <c r="BJ69"/>
  <c r="EU69" s="1"/>
  <c r="AC69" s="1"/>
  <c r="BJ68"/>
  <c r="EU68" s="1"/>
  <c r="AC68" s="1"/>
  <c r="BF68"/>
  <c r="DU68" s="1"/>
  <c r="Y68" s="1"/>
  <c r="BF69"/>
  <c r="DU69" s="1"/>
  <c r="Y69" s="1"/>
  <c r="AX70"/>
  <c r="BU70" s="1"/>
  <c r="Q70" s="1"/>
  <c r="BB71"/>
  <c r="CU71" s="1"/>
  <c r="U71" s="1"/>
  <c r="BF72"/>
  <c r="DU72" s="1"/>
  <c r="Y72" s="1"/>
  <c r="BJ73"/>
  <c r="EU73" s="1"/>
  <c r="AC73" s="1"/>
  <c r="AX74"/>
  <c r="BU74" s="1"/>
  <c r="Q74" s="1"/>
  <c r="BB75"/>
  <c r="CU75" s="1"/>
  <c r="U75" s="1"/>
  <c r="BF76"/>
  <c r="DU76" s="1"/>
  <c r="Y76" s="1"/>
  <c r="BB72"/>
  <c r="CU72" s="1"/>
  <c r="U72" s="1"/>
  <c r="BF73"/>
  <c r="DU73" s="1"/>
  <c r="Y73" s="1"/>
  <c r="BB76"/>
  <c r="CU76" s="1"/>
  <c r="U76" s="1"/>
  <c r="AX72"/>
  <c r="BU72" s="1"/>
  <c r="Q72" s="1"/>
  <c r="BB73"/>
  <c r="CU73" s="1"/>
  <c r="U73" s="1"/>
  <c r="AX76"/>
  <c r="BU76" s="1"/>
  <c r="Q76" s="1"/>
  <c r="BB77"/>
  <c r="CU77" s="1"/>
  <c r="U77" s="1"/>
  <c r="BF78"/>
  <c r="DU78" s="1"/>
  <c r="Y78" s="1"/>
  <c r="BJ79"/>
  <c r="EU79" s="1"/>
  <c r="AC79" s="1"/>
  <c r="AX80"/>
  <c r="BU80" s="1"/>
  <c r="Q80" s="1"/>
  <c r="BB81"/>
  <c r="CU81" s="1"/>
  <c r="U81" s="1"/>
  <c r="BF82"/>
  <c r="DU82" s="1"/>
  <c r="Y82" s="1"/>
  <c r="BJ83"/>
  <c r="EU83" s="1"/>
  <c r="AC83"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B79"/>
  <c r="CU79" s="1"/>
  <c r="U79" s="1"/>
  <c r="BF80"/>
  <c r="DU80" s="1"/>
  <c r="Y80" s="1"/>
  <c r="BJ81"/>
  <c r="EU81" s="1"/>
  <c r="AC81" s="1"/>
  <c r="BB83"/>
  <c r="CU83" s="1"/>
  <c r="U83" s="1"/>
  <c r="BF84"/>
  <c r="DU84" s="1"/>
  <c r="Y84" s="1"/>
  <c r="BJ85"/>
  <c r="EU85" s="1"/>
  <c r="AC85" s="1"/>
  <c r="BA36" i="60"/>
  <c r="CJ36" s="1"/>
  <c r="R12" s="1"/>
  <c r="AX36"/>
  <c r="BU36" s="1"/>
  <c r="Q36" s="1"/>
  <c r="BB36"/>
  <c r="CU36" s="1"/>
  <c r="U36" s="1"/>
  <c r="BF36"/>
  <c r="DU36" s="1"/>
  <c r="Y36" s="1"/>
  <c r="BJ37"/>
  <c r="EU37" s="1"/>
  <c r="AC37" s="1"/>
  <c r="AX38"/>
  <c r="BU38" s="1"/>
  <c r="Q38" s="1"/>
  <c r="BF40"/>
  <c r="DU40" s="1"/>
  <c r="Y40" s="1"/>
  <c r="BJ41"/>
  <c r="EU41" s="1"/>
  <c r="AC41" s="1"/>
  <c r="AX42"/>
  <c r="BU42" s="1"/>
  <c r="Q42" s="1"/>
  <c r="BJ43"/>
  <c r="EU43" s="1"/>
  <c r="AC43" s="1"/>
  <c r="BB44"/>
  <c r="CU44" s="1"/>
  <c r="U44" s="1"/>
  <c r="BB45"/>
  <c r="CU45" s="1"/>
  <c r="U45" s="1"/>
  <c r="BB40"/>
  <c r="CU40" s="1"/>
  <c r="U40" s="1"/>
  <c r="BJ47"/>
  <c r="EU47" s="1"/>
  <c r="AC47" s="1"/>
  <c r="AX47"/>
  <c r="BU47" s="1"/>
  <c r="Q47" s="1"/>
  <c r="BF47"/>
  <c r="DU47" s="1"/>
  <c r="Y47" s="1"/>
  <c r="BF38"/>
  <c r="DU38" s="1"/>
  <c r="Y38" s="1"/>
  <c r="AX40"/>
  <c r="BU40" s="1"/>
  <c r="Q40" s="1"/>
  <c r="BF42"/>
  <c r="DU42" s="1"/>
  <c r="Y42" s="1"/>
  <c r="BF45"/>
  <c r="DU45" s="1"/>
  <c r="Y45" s="1"/>
  <c r="AX45"/>
  <c r="BU45" s="1"/>
  <c r="Q45" s="1"/>
  <c r="BB47"/>
  <c r="CU47" s="1"/>
  <c r="U47" s="1"/>
  <c r="BJ48"/>
  <c r="EU48" s="1"/>
  <c r="AC48" s="1"/>
  <c r="AX49"/>
  <c r="BU49" s="1"/>
  <c r="Q49" s="1"/>
  <c r="BF51"/>
  <c r="DU51" s="1"/>
  <c r="Y51" s="1"/>
  <c r="BJ52"/>
  <c r="EU52" s="1"/>
  <c r="AC52" s="1"/>
  <c r="AX53"/>
  <c r="BU53" s="1"/>
  <c r="Q53" s="1"/>
  <c r="BF55"/>
  <c r="DU55" s="1"/>
  <c r="Y55" s="1"/>
  <c r="BJ56"/>
  <c r="EU56" s="1"/>
  <c r="AC56" s="1"/>
  <c r="AX57"/>
  <c r="BU57" s="1"/>
  <c r="Q57" s="1"/>
  <c r="BF59"/>
  <c r="DU59" s="1"/>
  <c r="Y59" s="1"/>
  <c r="BB51"/>
  <c r="CU51" s="1"/>
  <c r="U51" s="1"/>
  <c r="BB55"/>
  <c r="CU55" s="1"/>
  <c r="U55" s="1"/>
  <c r="BB59"/>
  <c r="CU59" s="1"/>
  <c r="U59" s="1"/>
  <c r="BF63"/>
  <c r="DU63" s="1"/>
  <c r="Y63" s="1"/>
  <c r="AX63"/>
  <c r="BU63" s="1"/>
  <c r="Q63" s="1"/>
  <c r="BF49"/>
  <c r="DU49" s="1"/>
  <c r="Y49" s="1"/>
  <c r="AX51"/>
  <c r="BU51" s="1"/>
  <c r="Q51" s="1"/>
  <c r="BF53"/>
  <c r="DU53" s="1"/>
  <c r="Y53" s="1"/>
  <c r="AX55"/>
  <c r="BU55" s="1"/>
  <c r="Q55" s="1"/>
  <c r="BF57"/>
  <c r="DU57" s="1"/>
  <c r="Y57" s="1"/>
  <c r="AX59"/>
  <c r="BU59" s="1"/>
  <c r="Q59" s="1"/>
  <c r="AX61"/>
  <c r="BU61" s="1"/>
  <c r="Q61" s="1"/>
  <c r="BF61"/>
  <c r="DU61" s="1"/>
  <c r="Y61" s="1"/>
  <c r="BB63"/>
  <c r="CU63" s="1"/>
  <c r="U63" s="1"/>
  <c r="BJ63"/>
  <c r="EU63" s="1"/>
  <c r="AC63" s="1"/>
  <c r="BB60"/>
  <c r="CU60" s="1"/>
  <c r="U60" s="1"/>
  <c r="BJ62"/>
  <c r="EU62" s="1"/>
  <c r="AC62" s="1"/>
  <c r="BB64"/>
  <c r="CU64" s="1"/>
  <c r="U64" s="1"/>
  <c r="BF65"/>
  <c r="DU65" s="1"/>
  <c r="Y65" s="1"/>
  <c r="BJ66"/>
  <c r="EU66" s="1"/>
  <c r="AC66" s="1"/>
  <c r="AX67"/>
  <c r="BU67" s="1"/>
  <c r="Q67" s="1"/>
  <c r="BB65"/>
  <c r="CU65" s="1"/>
  <c r="U65" s="1"/>
  <c r="BF67"/>
  <c r="DU67" s="1"/>
  <c r="Y67" s="1"/>
  <c r="BJ68"/>
  <c r="EU68" s="1"/>
  <c r="AC68" s="1"/>
  <c r="AX68"/>
  <c r="BU68" s="1"/>
  <c r="Q68" s="1"/>
  <c r="BB67"/>
  <c r="CU67" s="1"/>
  <c r="U67" s="1"/>
  <c r="BF70"/>
  <c r="DU70" s="1"/>
  <c r="Y70" s="1"/>
  <c r="BJ71"/>
  <c r="EU71" s="1"/>
  <c r="AC71" s="1"/>
  <c r="AX72"/>
  <c r="BU72" s="1"/>
  <c r="Q72" s="1"/>
  <c r="BB73"/>
  <c r="CU73" s="1"/>
  <c r="U73" s="1"/>
  <c r="BF74"/>
  <c r="DU74" s="1"/>
  <c r="Y74" s="1"/>
  <c r="BJ75"/>
  <c r="EU75" s="1"/>
  <c r="AC75" s="1"/>
  <c r="AX76"/>
  <c r="BU76" s="1"/>
  <c r="Q76" s="1"/>
  <c r="BF71"/>
  <c r="DU71" s="1"/>
  <c r="Y71" s="1"/>
  <c r="BJ72"/>
  <c r="EU72" s="1"/>
  <c r="AC72" s="1"/>
  <c r="BF75"/>
  <c r="DU75" s="1"/>
  <c r="Y75" s="1"/>
  <c r="BJ76"/>
  <c r="EU76" s="1"/>
  <c r="AC76" s="1"/>
  <c r="BB71"/>
  <c r="CU71" s="1"/>
  <c r="U71" s="1"/>
  <c r="BF72"/>
  <c r="DU72" s="1"/>
  <c r="Y72" s="1"/>
  <c r="BB75"/>
  <c r="CU75" s="1"/>
  <c r="U75" s="1"/>
  <c r="BF76"/>
  <c r="DU76" s="1"/>
  <c r="Y76" s="1"/>
  <c r="BB77"/>
  <c r="CU77" s="1"/>
  <c r="U77" s="1"/>
  <c r="BF78"/>
  <c r="DU78" s="1"/>
  <c r="Y78" s="1"/>
  <c r="BJ79"/>
  <c r="EU79" s="1"/>
  <c r="AC79" s="1"/>
  <c r="AX80"/>
  <c r="BU80" s="1"/>
  <c r="Q80" s="1"/>
  <c r="BB81"/>
  <c r="CU81" s="1"/>
  <c r="U81" s="1"/>
  <c r="BJ83"/>
  <c r="EU83" s="1"/>
  <c r="AC83"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B79"/>
  <c r="CU79" s="1"/>
  <c r="U79" s="1"/>
  <c r="BF80"/>
  <c r="DU80" s="1"/>
  <c r="Y80" s="1"/>
  <c r="BJ81"/>
  <c r="EU81" s="1"/>
  <c r="AC81" s="1"/>
  <c r="AX82"/>
  <c r="BU82" s="1"/>
  <c r="Q82" s="1"/>
  <c r="BB83"/>
  <c r="CU83" s="1"/>
  <c r="U83" s="1"/>
  <c r="BF84"/>
  <c r="DU84" s="1"/>
  <c r="Y84" s="1"/>
  <c r="BJ85"/>
  <c r="EU85" s="1"/>
  <c r="AC85" s="1"/>
  <c r="BB38" i="61"/>
  <c r="CU38" s="1"/>
  <c r="U38" s="1"/>
  <c r="BF40"/>
  <c r="DU40" s="1"/>
  <c r="Y40" s="1"/>
  <c r="AX40"/>
  <c r="BU40" s="1"/>
  <c r="Q40" s="1"/>
  <c r="AX38"/>
  <c r="BU38" s="1"/>
  <c r="Q38" s="1"/>
  <c r="BF38"/>
  <c r="DU38" s="1"/>
  <c r="Y38" s="1"/>
  <c r="BB40"/>
  <c r="CU40" s="1"/>
  <c r="U40" s="1"/>
  <c r="BJ40"/>
  <c r="EU40" s="1"/>
  <c r="AC40" s="1"/>
  <c r="BB37"/>
  <c r="CU37" s="1"/>
  <c r="U37" s="1"/>
  <c r="BJ39"/>
  <c r="EU39" s="1"/>
  <c r="AC39" s="1"/>
  <c r="BB41"/>
  <c r="CU41" s="1"/>
  <c r="U41" s="1"/>
  <c r="BF42"/>
  <c r="DU42" s="1"/>
  <c r="Y42" s="1"/>
  <c r="BJ43"/>
  <c r="EU43" s="1"/>
  <c r="AC43" s="1"/>
  <c r="AX44"/>
  <c r="BU44" s="1"/>
  <c r="Q44" s="1"/>
  <c r="BB45"/>
  <c r="CU45" s="1"/>
  <c r="U45" s="1"/>
  <c r="BF46"/>
  <c r="DU46" s="1"/>
  <c r="Y46" s="1"/>
  <c r="BJ47"/>
  <c r="EU47" s="1"/>
  <c r="AC47" s="1"/>
  <c r="AX48"/>
  <c r="BU48" s="1"/>
  <c r="Q48" s="1"/>
  <c r="BF50"/>
  <c r="DU50" s="1"/>
  <c r="Y50" s="1"/>
  <c r="BJ51"/>
  <c r="EU51" s="1"/>
  <c r="AC51" s="1"/>
  <c r="AX52"/>
  <c r="BU52" s="1"/>
  <c r="Q52" s="1"/>
  <c r="BF54"/>
  <c r="DU54" s="1"/>
  <c r="Y54" s="1"/>
  <c r="BB42"/>
  <c r="CU42" s="1"/>
  <c r="U42" s="1"/>
  <c r="BJ44"/>
  <c r="EU44" s="1"/>
  <c r="AC44" s="1"/>
  <c r="BB46"/>
  <c r="CU46" s="1"/>
  <c r="U46" s="1"/>
  <c r="BJ48"/>
  <c r="EU48" s="1"/>
  <c r="AC48" s="1"/>
  <c r="BB50"/>
  <c r="CU50" s="1"/>
  <c r="U50" s="1"/>
  <c r="BJ52"/>
  <c r="EU52" s="1"/>
  <c r="AC52" s="1"/>
  <c r="BB54"/>
  <c r="CU54" s="1"/>
  <c r="U54" s="1"/>
  <c r="BB56"/>
  <c r="CU56" s="1"/>
  <c r="U56" s="1"/>
  <c r="AX42"/>
  <c r="BU42" s="1"/>
  <c r="Q42" s="1"/>
  <c r="BF44"/>
  <c r="DU44" s="1"/>
  <c r="Y44" s="1"/>
  <c r="BF48"/>
  <c r="DU48" s="1"/>
  <c r="Y48" s="1"/>
  <c r="BF52"/>
  <c r="DU52" s="1"/>
  <c r="Y52" s="1"/>
  <c r="AX56"/>
  <c r="BU56" s="1"/>
  <c r="Q56" s="1"/>
  <c r="BF56"/>
  <c r="DU56" s="1"/>
  <c r="Y56" s="1"/>
  <c r="BB55"/>
  <c r="CU55" s="1"/>
  <c r="U55" s="1"/>
  <c r="BJ57"/>
  <c r="EU57" s="1"/>
  <c r="AC57" s="1"/>
  <c r="AX58"/>
  <c r="BU58" s="1"/>
  <c r="Q58" s="1"/>
  <c r="BB59"/>
  <c r="CU59" s="1"/>
  <c r="U59" s="1"/>
  <c r="BF60"/>
  <c r="DU60" s="1"/>
  <c r="Y60" s="1"/>
  <c r="BJ61"/>
  <c r="EU61" s="1"/>
  <c r="AC61" s="1"/>
  <c r="AX62"/>
  <c r="BU62" s="1"/>
  <c r="Q62" s="1"/>
  <c r="BF64"/>
  <c r="DU64" s="1"/>
  <c r="Y64" s="1"/>
  <c r="BJ65"/>
  <c r="EU65" s="1"/>
  <c r="AC65" s="1"/>
  <c r="AX66"/>
  <c r="BU66" s="1"/>
  <c r="Q66" s="1"/>
  <c r="BB67"/>
  <c r="CU67" s="1"/>
  <c r="U67" s="1"/>
  <c r="BJ58"/>
  <c r="EU58" s="1"/>
  <c r="AC58" s="1"/>
  <c r="BB60"/>
  <c r="CU60" s="1"/>
  <c r="U60" s="1"/>
  <c r="BJ62"/>
  <c r="EU62" s="1"/>
  <c r="AC62" s="1"/>
  <c r="BB64"/>
  <c r="CU64" s="1"/>
  <c r="U64" s="1"/>
  <c r="BJ66"/>
  <c r="EU66" s="1"/>
  <c r="AC66" s="1"/>
  <c r="AX68"/>
  <c r="BU68" s="1"/>
  <c r="Q68" s="1"/>
  <c r="BF68"/>
  <c r="DU68" s="1"/>
  <c r="Y68" s="1"/>
  <c r="BF58"/>
  <c r="DU58" s="1"/>
  <c r="Y58" s="1"/>
  <c r="AX60"/>
  <c r="BU60" s="1"/>
  <c r="Q60" s="1"/>
  <c r="BF62"/>
  <c r="DU62" s="1"/>
  <c r="Y62" s="1"/>
  <c r="BF66"/>
  <c r="DU66" s="1"/>
  <c r="Y66" s="1"/>
  <c r="BJ69"/>
  <c r="EU69" s="1"/>
  <c r="AC69" s="1"/>
  <c r="AX70"/>
  <c r="BU70" s="1"/>
  <c r="Q70" s="1"/>
  <c r="BB71"/>
  <c r="CU71" s="1"/>
  <c r="U71" s="1"/>
  <c r="BF72"/>
  <c r="DU72" s="1"/>
  <c r="Y72" s="1"/>
  <c r="BJ73"/>
  <c r="EU73" s="1"/>
  <c r="AC73" s="1"/>
  <c r="AX74"/>
  <c r="BU74" s="1"/>
  <c r="Q74" s="1"/>
  <c r="BB75"/>
  <c r="CU75" s="1"/>
  <c r="U75" s="1"/>
  <c r="BF76"/>
  <c r="DU76" s="1"/>
  <c r="Y76" s="1"/>
  <c r="BB72"/>
  <c r="CU72" s="1"/>
  <c r="U72" s="1"/>
  <c r="BB76"/>
  <c r="CU76" s="1"/>
  <c r="U76" s="1"/>
  <c r="BF70"/>
  <c r="DU70" s="1"/>
  <c r="Y70" s="1"/>
  <c r="AX72"/>
  <c r="BU72" s="1"/>
  <c r="Q72" s="1"/>
  <c r="BF74"/>
  <c r="DU74" s="1"/>
  <c r="Y74" s="1"/>
  <c r="AX76"/>
  <c r="BU76" s="1"/>
  <c r="Q76" s="1"/>
  <c r="BB77"/>
  <c r="CU77" s="1"/>
  <c r="U77" s="1"/>
  <c r="BF78"/>
  <c r="DU78" s="1"/>
  <c r="Y78" s="1"/>
  <c r="BJ79"/>
  <c r="EU79" s="1"/>
  <c r="AC79" s="1"/>
  <c r="BB81"/>
  <c r="CU81" s="1"/>
  <c r="U81" s="1"/>
  <c r="BF82"/>
  <c r="DU82" s="1"/>
  <c r="Y82" s="1"/>
  <c r="BJ83"/>
  <c r="EU83" s="1"/>
  <c r="AC83" s="1"/>
  <c r="BB85"/>
  <c r="CU85" s="1"/>
  <c r="U85"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B83"/>
  <c r="CU83" s="1"/>
  <c r="U83" s="1"/>
  <c r="BF84"/>
  <c r="DU84" s="1"/>
  <c r="Y84" s="1"/>
  <c r="BJ85"/>
  <c r="EU85" s="1"/>
  <c r="AC85" s="1"/>
  <c r="AX37" i="62"/>
  <c r="BU37" s="1"/>
  <c r="Q37" s="1"/>
  <c r="BF39"/>
  <c r="DU39" s="1"/>
  <c r="Y39" s="1"/>
  <c r="BJ40"/>
  <c r="EU40" s="1"/>
  <c r="AC40" s="1"/>
  <c r="AX41"/>
  <c r="BU41" s="1"/>
  <c r="Q41" s="1"/>
  <c r="BF43"/>
  <c r="DU43" s="1"/>
  <c r="Y43" s="1"/>
  <c r="BJ44"/>
  <c r="EU44" s="1"/>
  <c r="AC44" s="1"/>
  <c r="AX45"/>
  <c r="BU45" s="1"/>
  <c r="Q45" s="1"/>
  <c r="BB47"/>
  <c r="CU47" s="1"/>
  <c r="U47" s="1"/>
  <c r="BJ47"/>
  <c r="EU47" s="1"/>
  <c r="AC47" s="1"/>
  <c r="BF49"/>
  <c r="DU49" s="1"/>
  <c r="Y49" s="1"/>
  <c r="AX49"/>
  <c r="BU49" s="1"/>
  <c r="Q49" s="1"/>
  <c r="BJ37"/>
  <c r="EU37" s="1"/>
  <c r="AC37" s="1"/>
  <c r="BB39"/>
  <c r="CU39" s="1"/>
  <c r="U39" s="1"/>
  <c r="BJ41"/>
  <c r="EU41" s="1"/>
  <c r="AC41" s="1"/>
  <c r="BB43"/>
  <c r="CU43" s="1"/>
  <c r="U43" s="1"/>
  <c r="BJ45"/>
  <c r="EU45" s="1"/>
  <c r="AC45" s="1"/>
  <c r="BF37"/>
  <c r="DU37" s="1"/>
  <c r="Y37" s="1"/>
  <c r="AX39"/>
  <c r="BU39" s="1"/>
  <c r="Q39" s="1"/>
  <c r="BF41"/>
  <c r="DU41" s="1"/>
  <c r="Y41" s="1"/>
  <c r="AX43"/>
  <c r="BU43" s="1"/>
  <c r="Q43" s="1"/>
  <c r="BF45"/>
  <c r="DU45" s="1"/>
  <c r="Y45" s="1"/>
  <c r="AX47"/>
  <c r="BU47" s="1"/>
  <c r="Q47" s="1"/>
  <c r="BJ51"/>
  <c r="EU51" s="1"/>
  <c r="AC51" s="1"/>
  <c r="AX51"/>
  <c r="BU51" s="1"/>
  <c r="Q51" s="1"/>
  <c r="BF51"/>
  <c r="DU51" s="1"/>
  <c r="Y51" s="1"/>
  <c r="BJ48"/>
  <c r="EU48" s="1"/>
  <c r="AC48" s="1"/>
  <c r="BJ52"/>
  <c r="EU52" s="1"/>
  <c r="AC52" s="1"/>
  <c r="AX53"/>
  <c r="BU53" s="1"/>
  <c r="Q53" s="1"/>
  <c r="BF55"/>
  <c r="DU55" s="1"/>
  <c r="Y55" s="1"/>
  <c r="BJ56"/>
  <c r="EU56" s="1"/>
  <c r="AC56" s="1"/>
  <c r="AX57"/>
  <c r="BU57" s="1"/>
  <c r="Q57" s="1"/>
  <c r="BB55"/>
  <c r="CU55" s="1"/>
  <c r="U55" s="1"/>
  <c r="BJ61"/>
  <c r="EU61" s="1"/>
  <c r="AC61" s="1"/>
  <c r="AX61"/>
  <c r="BU61" s="1"/>
  <c r="Q61" s="1"/>
  <c r="BF53"/>
  <c r="DU53" s="1"/>
  <c r="Y53" s="1"/>
  <c r="AX55"/>
  <c r="BU55" s="1"/>
  <c r="Q55" s="1"/>
  <c r="BF57"/>
  <c r="DU57" s="1"/>
  <c r="Y57" s="1"/>
  <c r="BF60"/>
  <c r="DU60" s="1"/>
  <c r="Y60" s="1"/>
  <c r="BJ60"/>
  <c r="EU60" s="1"/>
  <c r="AC60" s="1"/>
  <c r="BF61"/>
  <c r="DU61" s="1"/>
  <c r="Y61" s="1"/>
  <c r="BF59"/>
  <c r="DU59" s="1"/>
  <c r="Y59" s="1"/>
  <c r="BB62"/>
  <c r="CU62" s="1"/>
  <c r="U62" s="1"/>
  <c r="BF63"/>
  <c r="DU63" s="1"/>
  <c r="Y63" s="1"/>
  <c r="BJ64"/>
  <c r="EU64" s="1"/>
  <c r="AC64" s="1"/>
  <c r="AX65"/>
  <c r="BU65" s="1"/>
  <c r="Q65" s="1"/>
  <c r="AX69"/>
  <c r="BU69" s="1"/>
  <c r="Q69" s="1"/>
  <c r="BF64"/>
  <c r="DU64" s="1"/>
  <c r="Y64" s="1"/>
  <c r="BJ65"/>
  <c r="EU65" s="1"/>
  <c r="AC65" s="1"/>
  <c r="BF65"/>
  <c r="DU65" s="1"/>
  <c r="Y65" s="1"/>
  <c r="BF69"/>
  <c r="DU69" s="1"/>
  <c r="Y69" s="1"/>
  <c r="BJ69"/>
  <c r="EU69" s="1"/>
  <c r="AC69" s="1"/>
  <c r="BF68"/>
  <c r="DU68" s="1"/>
  <c r="Y68" s="1"/>
  <c r="AX70"/>
  <c r="BU70" s="1"/>
  <c r="Q70" s="1"/>
  <c r="BB71"/>
  <c r="CU71" s="1"/>
  <c r="U71" s="1"/>
  <c r="BF72"/>
  <c r="DU72" s="1"/>
  <c r="Y72" s="1"/>
  <c r="BJ73"/>
  <c r="EU73" s="1"/>
  <c r="AC73" s="1"/>
  <c r="AX74"/>
  <c r="BU74" s="1"/>
  <c r="Q74" s="1"/>
  <c r="BF76"/>
  <c r="DU76" s="1"/>
  <c r="Y76" s="1"/>
  <c r="BJ70"/>
  <c r="EU70" s="1"/>
  <c r="AC70" s="1"/>
  <c r="BF73"/>
  <c r="DU73" s="1"/>
  <c r="Y73" s="1"/>
  <c r="BJ74"/>
  <c r="EU74" s="1"/>
  <c r="AC74" s="1"/>
  <c r="BF70"/>
  <c r="DU70" s="1"/>
  <c r="Y70" s="1"/>
  <c r="BB73"/>
  <c r="CU73" s="1"/>
  <c r="U73" s="1"/>
  <c r="BF74"/>
  <c r="DU74" s="1"/>
  <c r="Y74" s="1"/>
  <c r="BB77"/>
  <c r="CU77" s="1"/>
  <c r="U77" s="1"/>
  <c r="BF78"/>
  <c r="DU78" s="1"/>
  <c r="Y78" s="1"/>
  <c r="BJ79"/>
  <c r="EU79" s="1"/>
  <c r="AC79" s="1"/>
  <c r="AX80"/>
  <c r="BU80" s="1"/>
  <c r="Q80" s="1"/>
  <c r="BB81"/>
  <c r="CU81" s="1"/>
  <c r="U81" s="1"/>
  <c r="BF82"/>
  <c r="DU82" s="1"/>
  <c r="Y82" s="1"/>
  <c r="BB85"/>
  <c r="CU85" s="1"/>
  <c r="U85"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F80"/>
  <c r="DU80" s="1"/>
  <c r="Y80" s="1"/>
  <c r="BJ81"/>
  <c r="EU81" s="1"/>
  <c r="AC81" s="1"/>
  <c r="AX82"/>
  <c r="BU82" s="1"/>
  <c r="Q82" s="1"/>
  <c r="BF84"/>
  <c r="DU84" s="1"/>
  <c r="Y84" s="1"/>
  <c r="BJ85"/>
  <c r="EU85" s="1"/>
  <c r="AC85" s="1"/>
  <c r="BE36" i="63"/>
  <c r="DJ36" s="1"/>
  <c r="V12" s="1"/>
  <c r="BM36"/>
  <c r="FJ36" s="1"/>
  <c r="AX37"/>
  <c r="BU37" s="1"/>
  <c r="Q37" s="1"/>
  <c r="BF40"/>
  <c r="DU40" s="1"/>
  <c r="Y40" s="1"/>
  <c r="AX40"/>
  <c r="BU40" s="1"/>
  <c r="Q40" s="1"/>
  <c r="AX38"/>
  <c r="BU38" s="1"/>
  <c r="Q38" s="1"/>
  <c r="BF38"/>
  <c r="DU38" s="1"/>
  <c r="Y38" s="1"/>
  <c r="BB40"/>
  <c r="CU40" s="1"/>
  <c r="U40" s="1"/>
  <c r="BJ40"/>
  <c r="EU40" s="1"/>
  <c r="AC40" s="1"/>
  <c r="AX42"/>
  <c r="BU42" s="1"/>
  <c r="Q42" s="1"/>
  <c r="BF42"/>
  <c r="DU42" s="1"/>
  <c r="Y42" s="1"/>
  <c r="BJ37"/>
  <c r="EU37" s="1"/>
  <c r="AC37" s="1"/>
  <c r="BB37"/>
  <c r="CU37" s="1"/>
  <c r="U37" s="1"/>
  <c r="BJ39"/>
  <c r="EU39" s="1"/>
  <c r="AC39" s="1"/>
  <c r="BB41"/>
  <c r="CU41" s="1"/>
  <c r="U41" s="1"/>
  <c r="BJ43"/>
  <c r="EU43" s="1"/>
  <c r="AC43" s="1"/>
  <c r="AX44"/>
  <c r="BU44" s="1"/>
  <c r="Q44" s="1"/>
  <c r="BB45"/>
  <c r="CU45" s="1"/>
  <c r="U45" s="1"/>
  <c r="BF46"/>
  <c r="DU46" s="1"/>
  <c r="Y46" s="1"/>
  <c r="BJ47"/>
  <c r="EU47" s="1"/>
  <c r="AC47" s="1"/>
  <c r="AX48"/>
  <c r="BU48" s="1"/>
  <c r="Q48" s="1"/>
  <c r="BB49"/>
  <c r="CU49" s="1"/>
  <c r="U49" s="1"/>
  <c r="BF50"/>
  <c r="DU50" s="1"/>
  <c r="Y50" s="1"/>
  <c r="BJ51"/>
  <c r="EU51" s="1"/>
  <c r="AC51" s="1"/>
  <c r="AX52"/>
  <c r="BU52" s="1"/>
  <c r="Q52" s="1"/>
  <c r="BF54"/>
  <c r="DU54" s="1"/>
  <c r="Y54" s="1"/>
  <c r="BB46"/>
  <c r="CU46" s="1"/>
  <c r="U46" s="1"/>
  <c r="BB50"/>
  <c r="CU50" s="1"/>
  <c r="U50" s="1"/>
  <c r="BB54"/>
  <c r="CU54" s="1"/>
  <c r="U54" s="1"/>
  <c r="AX56"/>
  <c r="BU56" s="1"/>
  <c r="Q56" s="1"/>
  <c r="BF56"/>
  <c r="DU56" s="1"/>
  <c r="Y56" s="1"/>
  <c r="BF44"/>
  <c r="DU44" s="1"/>
  <c r="Y44" s="1"/>
  <c r="AX46"/>
  <c r="BU46" s="1"/>
  <c r="Q46" s="1"/>
  <c r="BF48"/>
  <c r="DU48" s="1"/>
  <c r="Y48" s="1"/>
  <c r="AX50"/>
  <c r="BU50" s="1"/>
  <c r="Q50" s="1"/>
  <c r="BF52"/>
  <c r="DU52" s="1"/>
  <c r="Y52" s="1"/>
  <c r="AX54"/>
  <c r="BU54" s="1"/>
  <c r="Q54" s="1"/>
  <c r="BB56"/>
  <c r="CU56" s="1"/>
  <c r="U56" s="1"/>
  <c r="BJ56"/>
  <c r="EU56" s="1"/>
  <c r="AC56" s="1"/>
  <c r="BJ57"/>
  <c r="EU57" s="1"/>
  <c r="AC57" s="1"/>
  <c r="AX58"/>
  <c r="BU58" s="1"/>
  <c r="Q58" s="1"/>
  <c r="BF60"/>
  <c r="DU60" s="1"/>
  <c r="Y60" s="1"/>
  <c r="BJ61"/>
  <c r="EU61" s="1"/>
  <c r="AC61" s="1"/>
  <c r="AX62"/>
  <c r="BU62" s="1"/>
  <c r="Q62" s="1"/>
  <c r="BF64"/>
  <c r="DU64" s="1"/>
  <c r="Y64" s="1"/>
  <c r="BJ65"/>
  <c r="EU65" s="1"/>
  <c r="AC65" s="1"/>
  <c r="AX66"/>
  <c r="BU66" s="1"/>
  <c r="Q66" s="1"/>
  <c r="BB68"/>
  <c r="CU68" s="1"/>
  <c r="U68" s="1"/>
  <c r="BB60"/>
  <c r="CU60" s="1"/>
  <c r="U60" s="1"/>
  <c r="BB64"/>
  <c r="CU64" s="1"/>
  <c r="U64" s="1"/>
  <c r="BJ66"/>
  <c r="EU66" s="1"/>
  <c r="AC66" s="1"/>
  <c r="BJ70"/>
  <c r="EU70" s="1"/>
  <c r="AC70" s="1"/>
  <c r="AX70"/>
  <c r="BU70" s="1"/>
  <c r="Q70" s="1"/>
  <c r="BF70"/>
  <c r="DU70" s="1"/>
  <c r="Y70" s="1"/>
  <c r="BF58"/>
  <c r="DU58" s="1"/>
  <c r="Y58" s="1"/>
  <c r="AX60"/>
  <c r="BU60" s="1"/>
  <c r="Q60" s="1"/>
  <c r="BF62"/>
  <c r="DU62" s="1"/>
  <c r="Y62" s="1"/>
  <c r="AX64"/>
  <c r="BU64" s="1"/>
  <c r="Q64" s="1"/>
  <c r="BF66"/>
  <c r="DU66" s="1"/>
  <c r="Y66" s="1"/>
  <c r="BF68"/>
  <c r="DU68" s="1"/>
  <c r="Y68" s="1"/>
  <c r="AX68"/>
  <c r="BU68" s="1"/>
  <c r="Q68" s="1"/>
  <c r="BB70"/>
  <c r="CU70" s="1"/>
  <c r="U70" s="1"/>
  <c r="BJ71"/>
  <c r="EU71" s="1"/>
  <c r="AC71" s="1"/>
  <c r="AX72"/>
  <c r="BU72" s="1"/>
  <c r="Q72" s="1"/>
  <c r="BF74"/>
  <c r="DU74" s="1"/>
  <c r="Y74" s="1"/>
  <c r="BJ75"/>
  <c r="EU75" s="1"/>
  <c r="AC75" s="1"/>
  <c r="AX76"/>
  <c r="BU76" s="1"/>
  <c r="Q76" s="1"/>
  <c r="BB74"/>
  <c r="CU74" s="1"/>
  <c r="U74" s="1"/>
  <c r="BF72"/>
  <c r="DU72" s="1"/>
  <c r="Y72" s="1"/>
  <c r="AX74"/>
  <c r="BU74" s="1"/>
  <c r="Q74" s="1"/>
  <c r="BF76"/>
  <c r="DU76" s="1"/>
  <c r="Y76" s="1"/>
  <c r="BB77"/>
  <c r="CU77" s="1"/>
  <c r="U77" s="1"/>
  <c r="BF78"/>
  <c r="DU78" s="1"/>
  <c r="Y78" s="1"/>
  <c r="BJ79"/>
  <c r="EU79" s="1"/>
  <c r="AC79" s="1"/>
  <c r="AX80"/>
  <c r="BU80" s="1"/>
  <c r="Q80" s="1"/>
  <c r="BB81"/>
  <c r="CU81" s="1"/>
  <c r="U81" s="1"/>
  <c r="BF82"/>
  <c r="DU82" s="1"/>
  <c r="Y82" s="1"/>
  <c r="BJ83"/>
  <c r="EU83" s="1"/>
  <c r="AC83" s="1"/>
  <c r="BB85"/>
  <c r="CU85" s="1"/>
  <c r="U85"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B83"/>
  <c r="CU83" s="1"/>
  <c r="U83" s="1"/>
  <c r="BF84"/>
  <c r="DU84" s="1"/>
  <c r="Y84" s="1"/>
  <c r="BJ85"/>
  <c r="EU85" s="1"/>
  <c r="AC85" s="1"/>
  <c r="BE36" i="64"/>
  <c r="DJ36" s="1"/>
  <c r="V12" s="1"/>
  <c r="BM36"/>
  <c r="FJ36" s="1"/>
  <c r="BF37"/>
  <c r="DU37" s="1"/>
  <c r="Y37" s="1"/>
  <c r="BJ38"/>
  <c r="EU38" s="1"/>
  <c r="AC38" s="1"/>
  <c r="AX39"/>
  <c r="BU39" s="1"/>
  <c r="Q39" s="1"/>
  <c r="BF41"/>
  <c r="DU41" s="1"/>
  <c r="Y41" s="1"/>
  <c r="BJ42"/>
  <c r="EU42" s="1"/>
  <c r="AC42" s="1"/>
  <c r="AX43"/>
  <c r="BU43" s="1"/>
  <c r="Q43" s="1"/>
  <c r="BB37"/>
  <c r="CU37" s="1"/>
  <c r="U37" s="1"/>
  <c r="BB41"/>
  <c r="CU41" s="1"/>
  <c r="U41" s="1"/>
  <c r="BF45"/>
  <c r="DU45" s="1"/>
  <c r="Y45" s="1"/>
  <c r="AX45"/>
  <c r="BU45" s="1"/>
  <c r="Q45" s="1"/>
  <c r="AX37"/>
  <c r="BU37" s="1"/>
  <c r="Q37" s="1"/>
  <c r="BF39"/>
  <c r="DU39" s="1"/>
  <c r="Y39" s="1"/>
  <c r="AX41"/>
  <c r="BU41" s="1"/>
  <c r="Q41" s="1"/>
  <c r="BF43"/>
  <c r="DU43" s="1"/>
  <c r="Y43" s="1"/>
  <c r="BB45"/>
  <c r="CU45" s="1"/>
  <c r="U45" s="1"/>
  <c r="BJ45"/>
  <c r="EU45" s="1"/>
  <c r="AC45" s="1"/>
  <c r="AX47"/>
  <c r="BU47" s="1"/>
  <c r="Q47" s="1"/>
  <c r="BF47"/>
  <c r="DU47" s="1"/>
  <c r="Y47" s="1"/>
  <c r="BJ44"/>
  <c r="EU44" s="1"/>
  <c r="AC44" s="1"/>
  <c r="BB46"/>
  <c r="CU46" s="1"/>
  <c r="U46" s="1"/>
  <c r="AX49"/>
  <c r="BU49" s="1"/>
  <c r="Q49" s="1"/>
  <c r="BB50"/>
  <c r="CU50" s="1"/>
  <c r="U50" s="1"/>
  <c r="BF51"/>
  <c r="DU51" s="1"/>
  <c r="Y51" s="1"/>
  <c r="AX53"/>
  <c r="BU53" s="1"/>
  <c r="Q53" s="1"/>
  <c r="BB54"/>
  <c r="CU54" s="1"/>
  <c r="U54" s="1"/>
  <c r="BF55"/>
  <c r="DU55" s="1"/>
  <c r="Y55" s="1"/>
  <c r="AX57"/>
  <c r="BU57" s="1"/>
  <c r="Q57" s="1"/>
  <c r="BB58"/>
  <c r="CU58" s="1"/>
  <c r="U58" s="1"/>
  <c r="BF59"/>
  <c r="DU59" s="1"/>
  <c r="Y59" s="1"/>
  <c r="BF60"/>
  <c r="DU60" s="1"/>
  <c r="Y60" s="1"/>
  <c r="AX60"/>
  <c r="BU60" s="1"/>
  <c r="Q60" s="1"/>
  <c r="BB51"/>
  <c r="CU51" s="1"/>
  <c r="U51" s="1"/>
  <c r="BJ53"/>
  <c r="EU53" s="1"/>
  <c r="AC53" s="1"/>
  <c r="BB55"/>
  <c r="CU55" s="1"/>
  <c r="U55" s="1"/>
  <c r="BJ57"/>
  <c r="EU57" s="1"/>
  <c r="AC57" s="1"/>
  <c r="BB59"/>
  <c r="CU59" s="1"/>
  <c r="U59" s="1"/>
  <c r="BF49"/>
  <c r="DU49" s="1"/>
  <c r="Y49" s="1"/>
  <c r="AX51"/>
  <c r="BU51" s="1"/>
  <c r="Q51" s="1"/>
  <c r="BF53"/>
  <c r="DU53" s="1"/>
  <c r="Y53" s="1"/>
  <c r="AX55"/>
  <c r="BU55" s="1"/>
  <c r="Q55" s="1"/>
  <c r="BF57"/>
  <c r="DU57" s="1"/>
  <c r="Y57" s="1"/>
  <c r="AX59"/>
  <c r="BU59" s="1"/>
  <c r="Q59" s="1"/>
  <c r="BB60"/>
  <c r="CU60" s="1"/>
  <c r="U60" s="1"/>
  <c r="BJ60"/>
  <c r="EU60" s="1"/>
  <c r="AC60" s="1"/>
  <c r="BJ62"/>
  <c r="EU62" s="1"/>
  <c r="AC62" s="1"/>
  <c r="AX62"/>
  <c r="BU62" s="1"/>
  <c r="Q62" s="1"/>
  <c r="BF62"/>
  <c r="DU62" s="1"/>
  <c r="Y62" s="1"/>
  <c r="BJ63"/>
  <c r="EU63" s="1"/>
  <c r="AC63" s="1"/>
  <c r="AX64"/>
  <c r="BU64" s="1"/>
  <c r="Q64" s="1"/>
  <c r="BF66"/>
  <c r="DU66" s="1"/>
  <c r="Y66" s="1"/>
  <c r="BB68"/>
  <c r="CU68" s="1"/>
  <c r="U68" s="1"/>
  <c r="BB66"/>
  <c r="CU66" s="1"/>
  <c r="U66" s="1"/>
  <c r="BB63"/>
  <c r="CU63" s="1"/>
  <c r="U63" s="1"/>
  <c r="BF64"/>
  <c r="DU64" s="1"/>
  <c r="Y64" s="1"/>
  <c r="AX66"/>
  <c r="BU66" s="1"/>
  <c r="Q66" s="1"/>
  <c r="BB67"/>
  <c r="CU67" s="1"/>
  <c r="U67" s="1"/>
  <c r="BJ67"/>
  <c r="EU67" s="1"/>
  <c r="AC67" s="1"/>
  <c r="BF68"/>
  <c r="DU68" s="1"/>
  <c r="Y68" s="1"/>
  <c r="AX68"/>
  <c r="BU68" s="1"/>
  <c r="Q68" s="1"/>
  <c r="AX67"/>
  <c r="BU67" s="1"/>
  <c r="Q67" s="1"/>
  <c r="BB69"/>
  <c r="CU69" s="1"/>
  <c r="U69" s="1"/>
  <c r="BF70"/>
  <c r="DU70" s="1"/>
  <c r="Y70" s="1"/>
  <c r="BJ71"/>
  <c r="EU71" s="1"/>
  <c r="AC71" s="1"/>
  <c r="AX72"/>
  <c r="BU72" s="1"/>
  <c r="Q72" s="1"/>
  <c r="BB73"/>
  <c r="CU73" s="1"/>
  <c r="U73" s="1"/>
  <c r="BF74"/>
  <c r="DU74" s="1"/>
  <c r="Y74" s="1"/>
  <c r="BJ75"/>
  <c r="EU75" s="1"/>
  <c r="AC75" s="1"/>
  <c r="AX76"/>
  <c r="BU76" s="1"/>
  <c r="Q76" s="1"/>
  <c r="BB70"/>
  <c r="CU70" s="1"/>
  <c r="U70" s="1"/>
  <c r="BB74"/>
  <c r="CU74" s="1"/>
  <c r="U74" s="1"/>
  <c r="BJ76"/>
  <c r="EU76" s="1"/>
  <c r="AC76" s="1"/>
  <c r="AX70"/>
  <c r="BU70" s="1"/>
  <c r="Q70" s="1"/>
  <c r="BF72"/>
  <c r="DU72" s="1"/>
  <c r="Y72" s="1"/>
  <c r="AX74"/>
  <c r="BU74" s="1"/>
  <c r="Q74" s="1"/>
  <c r="BF76"/>
  <c r="DU76" s="1"/>
  <c r="Y76" s="1"/>
  <c r="BB77"/>
  <c r="CU77" s="1"/>
  <c r="U77" s="1"/>
  <c r="BF78"/>
  <c r="DU78" s="1"/>
  <c r="Y78" s="1"/>
  <c r="BJ79"/>
  <c r="EU79" s="1"/>
  <c r="AC79" s="1"/>
  <c r="BB81"/>
  <c r="CU81" s="1"/>
  <c r="U81" s="1"/>
  <c r="BF82"/>
  <c r="DU82" s="1"/>
  <c r="Y82"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B83"/>
  <c r="CU83" s="1"/>
  <c r="U83" s="1"/>
  <c r="BF84"/>
  <c r="DU84" s="1"/>
  <c r="Y84" s="1"/>
  <c r="BJ85"/>
  <c r="EU85" s="1"/>
  <c r="AC85" s="1"/>
  <c r="BF37" i="65"/>
  <c r="DU37" s="1"/>
  <c r="Y37" s="1"/>
  <c r="BJ38"/>
  <c r="EU38" s="1"/>
  <c r="AC38" s="1"/>
  <c r="AX39"/>
  <c r="BU39" s="1"/>
  <c r="Q39" s="1"/>
  <c r="BF41"/>
  <c r="DU41" s="1"/>
  <c r="Y41" s="1"/>
  <c r="BJ42"/>
  <c r="EU42" s="1"/>
  <c r="AC42" s="1"/>
  <c r="AX42"/>
  <c r="BU42" s="1"/>
  <c r="Q42" s="1"/>
  <c r="BB37"/>
  <c r="CU37" s="1"/>
  <c r="U37" s="1"/>
  <c r="BB41"/>
  <c r="CU41" s="1"/>
  <c r="U41" s="1"/>
  <c r="BF45"/>
  <c r="DU45" s="1"/>
  <c r="Y45" s="1"/>
  <c r="BJ45"/>
  <c r="EU45" s="1"/>
  <c r="AC45" s="1"/>
  <c r="AX37"/>
  <c r="BU37" s="1"/>
  <c r="Q37" s="1"/>
  <c r="BF39"/>
  <c r="DU39" s="1"/>
  <c r="Y39" s="1"/>
  <c r="AX41"/>
  <c r="BU41" s="1"/>
  <c r="Q41" s="1"/>
  <c r="AX45"/>
  <c r="BU45" s="1"/>
  <c r="Q45" s="1"/>
  <c r="BB43"/>
  <c r="CU43" s="1"/>
  <c r="U43" s="1"/>
  <c r="BF44"/>
  <c r="DU44" s="1"/>
  <c r="Y44" s="1"/>
  <c r="AX46"/>
  <c r="BU46" s="1"/>
  <c r="Q46" s="1"/>
  <c r="BB47"/>
  <c r="CU47" s="1"/>
  <c r="U47" s="1"/>
  <c r="BF48"/>
  <c r="DU48" s="1"/>
  <c r="Y48" s="1"/>
  <c r="BJ49"/>
  <c r="EU49" s="1"/>
  <c r="AC49" s="1"/>
  <c r="AX50"/>
  <c r="BU50" s="1"/>
  <c r="Q50" s="1"/>
  <c r="BF52"/>
  <c r="DU52" s="1"/>
  <c r="Y52" s="1"/>
  <c r="BJ53"/>
  <c r="EU53" s="1"/>
  <c r="AC53" s="1"/>
  <c r="AX54"/>
  <c r="BU54" s="1"/>
  <c r="Q54" s="1"/>
  <c r="BB55"/>
  <c r="CU55" s="1"/>
  <c r="U55" s="1"/>
  <c r="BF59"/>
  <c r="DU59" s="1"/>
  <c r="Y59" s="1"/>
  <c r="BF60"/>
  <c r="DU60" s="1"/>
  <c r="Y60" s="1"/>
  <c r="BJ46"/>
  <c r="EU46" s="1"/>
  <c r="AC46" s="1"/>
  <c r="BF49"/>
  <c r="DU49" s="1"/>
  <c r="Y49" s="1"/>
  <c r="BJ50"/>
  <c r="EU50" s="1"/>
  <c r="AC50" s="1"/>
  <c r="BF53"/>
  <c r="DU53" s="1"/>
  <c r="Y53" s="1"/>
  <c r="BJ54"/>
  <c r="EU54" s="1"/>
  <c r="AC54" s="1"/>
  <c r="BB58"/>
  <c r="CU58" s="1"/>
  <c r="U58" s="1"/>
  <c r="BB60"/>
  <c r="CU60" s="1"/>
  <c r="U60" s="1"/>
  <c r="AX62"/>
  <c r="BU62" s="1"/>
  <c r="Q62" s="1"/>
  <c r="BF62"/>
  <c r="DU62" s="1"/>
  <c r="Y62" s="1"/>
  <c r="BB49"/>
  <c r="CU49" s="1"/>
  <c r="U49" s="1"/>
  <c r="BB53"/>
  <c r="CU53" s="1"/>
  <c r="U53" s="1"/>
  <c r="BJ58"/>
  <c r="EU58" s="1"/>
  <c r="AC58" s="1"/>
  <c r="BB59"/>
  <c r="CU59" s="1"/>
  <c r="U59" s="1"/>
  <c r="BJ60"/>
  <c r="EU60" s="1"/>
  <c r="AC60" s="1"/>
  <c r="AX58"/>
  <c r="BU58" s="1"/>
  <c r="Q58" s="1"/>
  <c r="AX59"/>
  <c r="BU59" s="1"/>
  <c r="Q59" s="1"/>
  <c r="BJ63"/>
  <c r="EU63" s="1"/>
  <c r="AC63" s="1"/>
  <c r="AX64"/>
  <c r="BU64" s="1"/>
  <c r="Q64" s="1"/>
  <c r="BF66"/>
  <c r="DU66" s="1"/>
  <c r="Y66" s="1"/>
  <c r="BJ67"/>
  <c r="EU67" s="1"/>
  <c r="AC67" s="1"/>
  <c r="BF68"/>
  <c r="DU68" s="1"/>
  <c r="Y68" s="1"/>
  <c r="AX69"/>
  <c r="BU69" s="1"/>
  <c r="Q69" s="1"/>
  <c r="BJ69"/>
  <c r="EU69" s="1"/>
  <c r="AC69" s="1"/>
  <c r="BJ64"/>
  <c r="EU64" s="1"/>
  <c r="AC64" s="1"/>
  <c r="BB66"/>
  <c r="CU66" s="1"/>
  <c r="U66" s="1"/>
  <c r="BF64"/>
  <c r="DU64" s="1"/>
  <c r="Y64" s="1"/>
  <c r="BB68"/>
  <c r="CU68" s="1"/>
  <c r="U68" s="1"/>
  <c r="BJ72"/>
  <c r="EU72" s="1"/>
  <c r="AC72" s="1"/>
  <c r="AX72"/>
  <c r="BU72" s="1"/>
  <c r="Q72" s="1"/>
  <c r="BF72"/>
  <c r="DU72" s="1"/>
  <c r="Y72" s="1"/>
  <c r="BJ76"/>
  <c r="EU76" s="1"/>
  <c r="AC76" s="1"/>
  <c r="AX76"/>
  <c r="BU76" s="1"/>
  <c r="Q76" s="1"/>
  <c r="BF76"/>
  <c r="DU76" s="1"/>
  <c r="Y76" s="1"/>
  <c r="BB71"/>
  <c r="CU71" s="1"/>
  <c r="U71" s="1"/>
  <c r="BJ73"/>
  <c r="EU73" s="1"/>
  <c r="AC73" s="1"/>
  <c r="BB75"/>
  <c r="CU75" s="1"/>
  <c r="U75" s="1"/>
  <c r="BF77"/>
  <c r="DU77" s="1"/>
  <c r="Y77" s="1"/>
  <c r="AX77"/>
  <c r="BU77" s="1"/>
  <c r="Q77" s="1"/>
  <c r="AX83"/>
  <c r="BU83" s="1"/>
  <c r="Q83" s="1"/>
  <c r="BF83"/>
  <c r="DU83" s="1"/>
  <c r="Y83" s="1"/>
  <c r="BJ83"/>
  <c r="EU83" s="1"/>
  <c r="AC83" s="1"/>
  <c r="BB73"/>
  <c r="CU73" s="1"/>
  <c r="U73" s="1"/>
  <c r="AX79"/>
  <c r="BU79" s="1"/>
  <c r="Q79" s="1"/>
  <c r="BF79"/>
  <c r="DU79" s="1"/>
  <c r="Y79" s="1"/>
  <c r="BJ79"/>
  <c r="EU79" s="1"/>
  <c r="AC79" s="1"/>
  <c r="BB81"/>
  <c r="CU81" s="1"/>
  <c r="U81" s="1"/>
  <c r="BB85"/>
  <c r="CU85" s="1"/>
  <c r="U85" s="1"/>
  <c r="BB78"/>
  <c r="CU78" s="1"/>
  <c r="U78" s="1"/>
  <c r="BJ80"/>
  <c r="EU80" s="1"/>
  <c r="AC80" s="1"/>
  <c r="AX81"/>
  <c r="BU81" s="1"/>
  <c r="Q81" s="1"/>
  <c r="BB82"/>
  <c r="CU82" s="1"/>
  <c r="U82" s="1"/>
  <c r="BJ84"/>
  <c r="EU84" s="1"/>
  <c r="AC84" s="1"/>
  <c r="AX85"/>
  <c r="BU85" s="1"/>
  <c r="Q85" s="1"/>
  <c r="BM36" i="66"/>
  <c r="FJ36" s="1"/>
  <c r="BE36"/>
  <c r="DJ36" s="1"/>
  <c r="V12" s="1"/>
  <c r="BB37"/>
  <c r="CU37" s="1"/>
  <c r="U37" s="1"/>
  <c r="BF38"/>
  <c r="DU38" s="1"/>
  <c r="Y38" s="1"/>
  <c r="BJ39"/>
  <c r="EU39" s="1"/>
  <c r="AC39" s="1"/>
  <c r="AX40"/>
  <c r="BU40" s="1"/>
  <c r="Q40" s="1"/>
  <c r="BB41"/>
  <c r="CU41" s="1"/>
  <c r="U41" s="1"/>
  <c r="BF42"/>
  <c r="DU42" s="1"/>
  <c r="Y42" s="1"/>
  <c r="BJ43"/>
  <c r="EU43" s="1"/>
  <c r="AC43" s="1"/>
  <c r="AX44"/>
  <c r="BU44" s="1"/>
  <c r="Q44" s="1"/>
  <c r="BB45"/>
  <c r="CU45" s="1"/>
  <c r="U45" s="1"/>
  <c r="BF46"/>
  <c r="DU46" s="1"/>
  <c r="Y46" s="1"/>
  <c r="BJ47"/>
  <c r="EU47" s="1"/>
  <c r="AC47" s="1"/>
  <c r="BB38"/>
  <c r="CU38" s="1"/>
  <c r="U38" s="1"/>
  <c r="BB42"/>
  <c r="CU42" s="1"/>
  <c r="U42" s="1"/>
  <c r="BJ44"/>
  <c r="EU44" s="1"/>
  <c r="AC44" s="1"/>
  <c r="BB46"/>
  <c r="CU46" s="1"/>
  <c r="U46" s="1"/>
  <c r="AX36"/>
  <c r="BU36" s="1"/>
  <c r="Q36" s="1"/>
  <c r="BB36"/>
  <c r="CU36" s="1"/>
  <c r="U36" s="1"/>
  <c r="BF36"/>
  <c r="DU36" s="1"/>
  <c r="Y36" s="1"/>
  <c r="AX38"/>
  <c r="BU38" s="1"/>
  <c r="Q38" s="1"/>
  <c r="BF40"/>
  <c r="DU40" s="1"/>
  <c r="Y40" s="1"/>
  <c r="AX42"/>
  <c r="BU42" s="1"/>
  <c r="Q42" s="1"/>
  <c r="BF44"/>
  <c r="DU44" s="1"/>
  <c r="Y44" s="1"/>
  <c r="AX46"/>
  <c r="BU46" s="1"/>
  <c r="Q46" s="1"/>
  <c r="BJ49"/>
  <c r="EU49" s="1"/>
  <c r="AC49" s="1"/>
  <c r="AX49"/>
  <c r="BU49" s="1"/>
  <c r="Q49" s="1"/>
  <c r="BF49"/>
  <c r="DU49" s="1"/>
  <c r="Y49" s="1"/>
  <c r="BJ50"/>
  <c r="EU50" s="1"/>
  <c r="AC50" s="1"/>
  <c r="AX51"/>
  <c r="BU51" s="1"/>
  <c r="Q51" s="1"/>
  <c r="BF53"/>
  <c r="DU53" s="1"/>
  <c r="Y53" s="1"/>
  <c r="BJ54"/>
  <c r="EU54" s="1"/>
  <c r="AC54" s="1"/>
  <c r="AX55"/>
  <c r="BU55" s="1"/>
  <c r="Q55" s="1"/>
  <c r="BF57"/>
  <c r="DU57" s="1"/>
  <c r="Y57" s="1"/>
  <c r="BB53"/>
  <c r="CU53" s="1"/>
  <c r="U53" s="1"/>
  <c r="BB57"/>
  <c r="CU57" s="1"/>
  <c r="U57" s="1"/>
  <c r="BF51"/>
  <c r="DU51" s="1"/>
  <c r="Y51" s="1"/>
  <c r="AX53"/>
  <c r="BU53" s="1"/>
  <c r="Q53" s="1"/>
  <c r="BB54"/>
  <c r="CU54" s="1"/>
  <c r="U54" s="1"/>
  <c r="BF55"/>
  <c r="DU55" s="1"/>
  <c r="Y55" s="1"/>
  <c r="AX57"/>
  <c r="BU57" s="1"/>
  <c r="Q57" s="1"/>
  <c r="AX58"/>
  <c r="BU58" s="1"/>
  <c r="Q58" s="1"/>
  <c r="BB59"/>
  <c r="CU59" s="1"/>
  <c r="U59" s="1"/>
  <c r="BF60"/>
  <c r="DU60" s="1"/>
  <c r="Y60" s="1"/>
  <c r="BJ61"/>
  <c r="EU61" s="1"/>
  <c r="AC61" s="1"/>
  <c r="AX62"/>
  <c r="BU62" s="1"/>
  <c r="Q62" s="1"/>
  <c r="BF64"/>
  <c r="DU64" s="1"/>
  <c r="Y64" s="1"/>
  <c r="BJ65"/>
  <c r="EU65" s="1"/>
  <c r="AC65" s="1"/>
  <c r="AX66"/>
  <c r="BU66" s="1"/>
  <c r="Q66" s="1"/>
  <c r="BB60"/>
  <c r="CU60" s="1"/>
  <c r="U60" s="1"/>
  <c r="BF61"/>
  <c r="DU61" s="1"/>
  <c r="Y61" s="1"/>
  <c r="BJ62"/>
  <c r="EU62" s="1"/>
  <c r="AC62" s="1"/>
  <c r="BB64"/>
  <c r="CU64" s="1"/>
  <c r="U64" s="1"/>
  <c r="BF65"/>
  <c r="DU65" s="1"/>
  <c r="Y65" s="1"/>
  <c r="BJ66"/>
  <c r="EU66" s="1"/>
  <c r="AC66" s="1"/>
  <c r="BB61"/>
  <c r="CU61" s="1"/>
  <c r="U61" s="1"/>
  <c r="BB65"/>
  <c r="CU65" s="1"/>
  <c r="U65" s="1"/>
  <c r="BJ68"/>
  <c r="EU68" s="1"/>
  <c r="AC68" s="1"/>
  <c r="AX69"/>
  <c r="BU69" s="1"/>
  <c r="Q69" s="1"/>
  <c r="BB70"/>
  <c r="CU70" s="1"/>
  <c r="U70" s="1"/>
  <c r="BF71"/>
  <c r="DU71" s="1"/>
  <c r="Y71" s="1"/>
  <c r="BJ72"/>
  <c r="EU72" s="1"/>
  <c r="AC72" s="1"/>
  <c r="AX73"/>
  <c r="BU73" s="1"/>
  <c r="Q73" s="1"/>
  <c r="BF75"/>
  <c r="DU75" s="1"/>
  <c r="Y75" s="1"/>
  <c r="BJ76"/>
  <c r="EU76" s="1"/>
  <c r="AC76" s="1"/>
  <c r="BB71"/>
  <c r="CU71" s="1"/>
  <c r="U71" s="1"/>
  <c r="BB75"/>
  <c r="CU75" s="1"/>
  <c r="U75" s="1"/>
  <c r="BF69"/>
  <c r="DU69" s="1"/>
  <c r="Y69" s="1"/>
  <c r="AX71"/>
  <c r="BU71" s="1"/>
  <c r="Q71" s="1"/>
  <c r="BF73"/>
  <c r="DU73" s="1"/>
  <c r="Y73" s="1"/>
  <c r="AX75"/>
  <c r="BU75" s="1"/>
  <c r="Q75" s="1"/>
  <c r="BB76"/>
  <c r="CU76" s="1"/>
  <c r="U76" s="1"/>
  <c r="BB77"/>
  <c r="CU77" s="1"/>
  <c r="U77" s="1"/>
  <c r="BF78"/>
  <c r="DU78" s="1"/>
  <c r="Y78" s="1"/>
  <c r="BB81"/>
  <c r="CU81" s="1"/>
  <c r="U81" s="1"/>
  <c r="BF82"/>
  <c r="DU82" s="1"/>
  <c r="Y82" s="1"/>
  <c r="BB85"/>
  <c r="CU85" s="1"/>
  <c r="U85" s="1"/>
  <c r="AX77"/>
  <c r="BU77" s="1"/>
  <c r="Q77" s="1"/>
  <c r="BB78"/>
  <c r="CU78" s="1"/>
  <c r="U78" s="1"/>
  <c r="BJ80"/>
  <c r="EU80" s="1"/>
  <c r="AC80" s="1"/>
  <c r="AX81"/>
  <c r="BU81" s="1"/>
  <c r="Q81" s="1"/>
  <c r="BB82"/>
  <c r="CU82" s="1"/>
  <c r="U82" s="1"/>
  <c r="BF83"/>
  <c r="DU83" s="1"/>
  <c r="Y83" s="1"/>
  <c r="BJ84"/>
  <c r="EU84" s="1"/>
  <c r="AC84" s="1"/>
  <c r="AX85"/>
  <c r="BU85" s="1"/>
  <c r="Q85" s="1"/>
  <c r="BJ77"/>
  <c r="EU77" s="1"/>
  <c r="AC77" s="1"/>
  <c r="AX78"/>
  <c r="BU78" s="1"/>
  <c r="Q78" s="1"/>
  <c r="BF80"/>
  <c r="DU80" s="1"/>
  <c r="Y80" s="1"/>
  <c r="BJ81"/>
  <c r="EU81" s="1"/>
  <c r="AC81" s="1"/>
  <c r="AX82"/>
  <c r="BU82" s="1"/>
  <c r="Q82" s="1"/>
  <c r="BB83"/>
  <c r="CU83" s="1"/>
  <c r="U83" s="1"/>
  <c r="BF84"/>
  <c r="DU84" s="1"/>
  <c r="Y84" s="1"/>
  <c r="BJ85"/>
  <c r="EU85" s="1"/>
  <c r="AC85" s="1"/>
  <c r="BF38" i="67"/>
  <c r="DU38" s="1"/>
  <c r="Y38" s="1"/>
  <c r="BJ39"/>
  <c r="EU39" s="1"/>
  <c r="AC39" s="1"/>
  <c r="AX40"/>
  <c r="BU40" s="1"/>
  <c r="Q40" s="1"/>
  <c r="BF42"/>
  <c r="DU42" s="1"/>
  <c r="Y42" s="1"/>
  <c r="BJ43"/>
  <c r="EU43" s="1"/>
  <c r="AC43" s="1"/>
  <c r="AX44"/>
  <c r="BU44" s="1"/>
  <c r="Q44" s="1"/>
  <c r="BF46"/>
  <c r="DU46" s="1"/>
  <c r="Y46" s="1"/>
  <c r="BJ47"/>
  <c r="EU47" s="1"/>
  <c r="AC47" s="1"/>
  <c r="AX48"/>
  <c r="BU48" s="1"/>
  <c r="Q48" s="1"/>
  <c r="AX51"/>
  <c r="BU51" s="1"/>
  <c r="Q51" s="1"/>
  <c r="BF51"/>
  <c r="DU51" s="1"/>
  <c r="Y51" s="1"/>
  <c r="BJ51"/>
  <c r="EU51" s="1"/>
  <c r="AC51" s="1"/>
  <c r="BB38"/>
  <c r="CU38" s="1"/>
  <c r="U38" s="1"/>
  <c r="BB42"/>
  <c r="CU42" s="1"/>
  <c r="U42" s="1"/>
  <c r="BB46"/>
  <c r="CU46" s="1"/>
  <c r="U46" s="1"/>
  <c r="BJ50"/>
  <c r="EU50" s="1"/>
  <c r="AC50" s="1"/>
  <c r="BF50"/>
  <c r="DU50" s="1"/>
  <c r="Y50" s="1"/>
  <c r="AX36"/>
  <c r="BU36" s="1"/>
  <c r="Q36" s="1"/>
  <c r="BB36"/>
  <c r="CU36" s="1"/>
  <c r="U36" s="1"/>
  <c r="BF36"/>
  <c r="DU36" s="1"/>
  <c r="Y36" s="1"/>
  <c r="AX38"/>
  <c r="BU38" s="1"/>
  <c r="Q38" s="1"/>
  <c r="BF40"/>
  <c r="DU40" s="1"/>
  <c r="Y40" s="1"/>
  <c r="AX42"/>
  <c r="BU42" s="1"/>
  <c r="Q42" s="1"/>
  <c r="BB43"/>
  <c r="CU43" s="1"/>
  <c r="U43" s="1"/>
  <c r="BF44"/>
  <c r="DU44" s="1"/>
  <c r="Y44" s="1"/>
  <c r="AX46"/>
  <c r="BU46" s="1"/>
  <c r="Q46" s="1"/>
  <c r="BB47"/>
  <c r="CU47" s="1"/>
  <c r="U47" s="1"/>
  <c r="AX50"/>
  <c r="BU50" s="1"/>
  <c r="Q50" s="1"/>
  <c r="AX52"/>
  <c r="BU52" s="1"/>
  <c r="Q52" s="1"/>
  <c r="BB53"/>
  <c r="CU53" s="1"/>
  <c r="U53" s="1"/>
  <c r="BF54"/>
  <c r="DU54" s="1"/>
  <c r="Y54" s="1"/>
  <c r="BJ55"/>
  <c r="EU55" s="1"/>
  <c r="AC55" s="1"/>
  <c r="AX56"/>
  <c r="BU56" s="1"/>
  <c r="Q56" s="1"/>
  <c r="BF58"/>
  <c r="DU58" s="1"/>
  <c r="Y58" s="1"/>
  <c r="BF59"/>
  <c r="DU59" s="1"/>
  <c r="Y59" s="1"/>
  <c r="AX59"/>
  <c r="BU59" s="1"/>
  <c r="Q59" s="1"/>
  <c r="BB61"/>
  <c r="CU61" s="1"/>
  <c r="U61" s="1"/>
  <c r="BB54"/>
  <c r="CU54" s="1"/>
  <c r="U54" s="1"/>
  <c r="BF55"/>
  <c r="DU55" s="1"/>
  <c r="Y55" s="1"/>
  <c r="BJ56"/>
  <c r="EU56" s="1"/>
  <c r="AC56" s="1"/>
  <c r="BB58"/>
  <c r="CU58" s="1"/>
  <c r="U58" s="1"/>
  <c r="BB55"/>
  <c r="CU55" s="1"/>
  <c r="U55" s="1"/>
  <c r="AX61"/>
  <c r="BU61" s="1"/>
  <c r="Q61" s="1"/>
  <c r="BF61"/>
  <c r="DU61" s="1"/>
  <c r="Y61" s="1"/>
  <c r="BB60"/>
  <c r="CU60" s="1"/>
  <c r="U60" s="1"/>
  <c r="BJ62"/>
  <c r="EU62" s="1"/>
  <c r="AC62" s="1"/>
  <c r="AX63"/>
  <c r="BU63" s="1"/>
  <c r="Q63" s="1"/>
  <c r="BB64"/>
  <c r="CU64" s="1"/>
  <c r="U64" s="1"/>
  <c r="BF65"/>
  <c r="DU65" s="1"/>
  <c r="Y65" s="1"/>
  <c r="BJ66"/>
  <c r="EU66" s="1"/>
  <c r="AC66" s="1"/>
  <c r="AX67"/>
  <c r="BU67" s="1"/>
  <c r="Q67" s="1"/>
  <c r="BB65"/>
  <c r="CU65" s="1"/>
  <c r="U65" s="1"/>
  <c r="BF63"/>
  <c r="DU63" s="1"/>
  <c r="Y63" s="1"/>
  <c r="AX65"/>
  <c r="BU65" s="1"/>
  <c r="Q65" s="1"/>
  <c r="BB67"/>
  <c r="CU67" s="1"/>
  <c r="U67" s="1"/>
  <c r="BJ67"/>
  <c r="EU67" s="1"/>
  <c r="AC67" s="1"/>
  <c r="BJ68"/>
  <c r="EU68" s="1"/>
  <c r="AC68" s="1"/>
  <c r="AX69"/>
  <c r="BU69" s="1"/>
  <c r="Q69" s="1"/>
  <c r="BB70"/>
  <c r="CU70" s="1"/>
  <c r="U70" s="1"/>
  <c r="BF71"/>
  <c r="DU71" s="1"/>
  <c r="Y71" s="1"/>
  <c r="BJ72"/>
  <c r="EU72" s="1"/>
  <c r="AC72" s="1"/>
  <c r="AX73"/>
  <c r="BU73" s="1"/>
  <c r="Q73" s="1"/>
  <c r="BF75"/>
  <c r="DU75" s="1"/>
  <c r="Y75" s="1"/>
  <c r="BJ76"/>
  <c r="EU76" s="1"/>
  <c r="AC76" s="1"/>
  <c r="BB71"/>
  <c r="CU71" s="1"/>
  <c r="U71" s="1"/>
  <c r="BB75"/>
  <c r="CU75" s="1"/>
  <c r="U75" s="1"/>
  <c r="BF69"/>
  <c r="DU69" s="1"/>
  <c r="Y69" s="1"/>
  <c r="AX71"/>
  <c r="BU71" s="1"/>
  <c r="Q71" s="1"/>
  <c r="BF73"/>
  <c r="DU73" s="1"/>
  <c r="Y73" s="1"/>
  <c r="AX75"/>
  <c r="BU75" s="1"/>
  <c r="Q75" s="1"/>
  <c r="BB77"/>
  <c r="CU77" s="1"/>
  <c r="U77" s="1"/>
  <c r="BF78"/>
  <c r="DU78" s="1"/>
  <c r="Y78" s="1"/>
  <c r="BJ79"/>
  <c r="EU79" s="1"/>
  <c r="AC79" s="1"/>
  <c r="AX80"/>
  <c r="BU80" s="1"/>
  <c r="Q80" s="1"/>
  <c r="BB81"/>
  <c r="CU81" s="1"/>
  <c r="U81" s="1"/>
  <c r="BF82"/>
  <c r="DU82" s="1"/>
  <c r="Y82" s="1"/>
  <c r="BJ83"/>
  <c r="EU83" s="1"/>
  <c r="AC83"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J77"/>
  <c r="EU77" s="1"/>
  <c r="AC77" s="1"/>
  <c r="BB79"/>
  <c r="CU79" s="1"/>
  <c r="U79" s="1"/>
  <c r="BF80"/>
  <c r="DU80" s="1"/>
  <c r="Y80" s="1"/>
  <c r="BJ81"/>
  <c r="EU81" s="1"/>
  <c r="AC81" s="1"/>
  <c r="AX82"/>
  <c r="BU82" s="1"/>
  <c r="Q82" s="1"/>
  <c r="BB83"/>
  <c r="CU83" s="1"/>
  <c r="U83" s="1"/>
  <c r="BF84"/>
  <c r="DU84" s="1"/>
  <c r="Y84" s="1"/>
  <c r="BJ85"/>
  <c r="EU85" s="1"/>
  <c r="AC85" s="1"/>
  <c r="BI36" i="68"/>
  <c r="EJ36" s="1"/>
  <c r="EK36" s="1"/>
  <c r="BA36"/>
  <c r="CJ36" s="1"/>
  <c r="R12" s="1"/>
  <c r="BE36"/>
  <c r="DJ36" s="1"/>
  <c r="V12" s="1"/>
  <c r="BF43"/>
  <c r="DU43" s="1"/>
  <c r="Y43" s="1"/>
  <c r="BJ43"/>
  <c r="EU43" s="1"/>
  <c r="AC43" s="1"/>
  <c r="AX43"/>
  <c r="BU43" s="1"/>
  <c r="Q43" s="1"/>
  <c r="BF51"/>
  <c r="DU51" s="1"/>
  <c r="Y51" s="1"/>
  <c r="BJ51"/>
  <c r="EU51" s="1"/>
  <c r="AC51" s="1"/>
  <c r="AX51"/>
  <c r="BU51" s="1"/>
  <c r="Q51" s="1"/>
  <c r="AX36"/>
  <c r="BU36" s="1"/>
  <c r="Q36" s="1"/>
  <c r="BB36"/>
  <c r="CU36" s="1"/>
  <c r="U36" s="1"/>
  <c r="BF36"/>
  <c r="DU36" s="1"/>
  <c r="Y36" s="1"/>
  <c r="BF39"/>
  <c r="DU39" s="1"/>
  <c r="Y39" s="1"/>
  <c r="BJ39"/>
  <c r="EU39" s="1"/>
  <c r="AC39" s="1"/>
  <c r="AX39"/>
  <c r="BU39" s="1"/>
  <c r="Q39" s="1"/>
  <c r="BB43"/>
  <c r="CU43" s="1"/>
  <c r="U43" s="1"/>
  <c r="BF47"/>
  <c r="DU47" s="1"/>
  <c r="Y47" s="1"/>
  <c r="BJ47"/>
  <c r="EU47" s="1"/>
  <c r="AC47" s="1"/>
  <c r="AX47"/>
  <c r="BU47" s="1"/>
  <c r="Q47" s="1"/>
  <c r="BB51"/>
  <c r="CU51" s="1"/>
  <c r="U51" s="1"/>
  <c r="BF37"/>
  <c r="DU37" s="1"/>
  <c r="Y37" s="1"/>
  <c r="BJ38"/>
  <c r="EU38" s="1"/>
  <c r="AC38" s="1"/>
  <c r="BB40"/>
  <c r="CU40" s="1"/>
  <c r="U40" s="1"/>
  <c r="BF41"/>
  <c r="DU41" s="1"/>
  <c r="Y41" s="1"/>
  <c r="BJ42"/>
  <c r="EU42" s="1"/>
  <c r="AC42" s="1"/>
  <c r="BB44"/>
  <c r="CU44" s="1"/>
  <c r="U44" s="1"/>
  <c r="BF45"/>
  <c r="DU45" s="1"/>
  <c r="Y45" s="1"/>
  <c r="BJ46"/>
  <c r="EU46" s="1"/>
  <c r="AC46" s="1"/>
  <c r="BB48"/>
  <c r="CU48" s="1"/>
  <c r="U48" s="1"/>
  <c r="BF49"/>
  <c r="DU49" s="1"/>
  <c r="Y49" s="1"/>
  <c r="BJ50"/>
  <c r="EU50" s="1"/>
  <c r="AC50" s="1"/>
  <c r="BB52"/>
  <c r="CU52" s="1"/>
  <c r="U52" s="1"/>
  <c r="BJ60"/>
  <c r="EU60" s="1"/>
  <c r="AC60" s="1"/>
  <c r="BF60"/>
  <c r="DU60" s="1"/>
  <c r="Y60" s="1"/>
  <c r="AX60"/>
  <c r="BU60" s="1"/>
  <c r="Q60" s="1"/>
  <c r="AX61"/>
  <c r="BU61" s="1"/>
  <c r="Q61" s="1"/>
  <c r="BF61"/>
  <c r="DU61" s="1"/>
  <c r="Y61" s="1"/>
  <c r="BB61"/>
  <c r="CU61" s="1"/>
  <c r="U61" s="1"/>
  <c r="BJ61"/>
  <c r="EU61" s="1"/>
  <c r="AC61" s="1"/>
  <c r="BB37"/>
  <c r="CU37" s="1"/>
  <c r="U37" s="1"/>
  <c r="BB41"/>
  <c r="CU41" s="1"/>
  <c r="U41" s="1"/>
  <c r="BB45"/>
  <c r="CU45" s="1"/>
  <c r="U45" s="1"/>
  <c r="BB49"/>
  <c r="CU49" s="1"/>
  <c r="U49" s="1"/>
  <c r="BJ56"/>
  <c r="EU56" s="1"/>
  <c r="AC56" s="1"/>
  <c r="AX56"/>
  <c r="BU56" s="1"/>
  <c r="Q56" s="1"/>
  <c r="BF52"/>
  <c r="DU52" s="1"/>
  <c r="Y52" s="1"/>
  <c r="BF55"/>
  <c r="DU55" s="1"/>
  <c r="Y55" s="1"/>
  <c r="BJ55"/>
  <c r="EU55" s="1"/>
  <c r="AC55" s="1"/>
  <c r="BF56"/>
  <c r="DU56" s="1"/>
  <c r="Y56" s="1"/>
  <c r="BB59"/>
  <c r="CU59" s="1"/>
  <c r="U59" s="1"/>
  <c r="BB53"/>
  <c r="CU53" s="1"/>
  <c r="U53" s="1"/>
  <c r="BF54"/>
  <c r="DU54" s="1"/>
  <c r="Y54" s="1"/>
  <c r="BB57"/>
  <c r="CU57" s="1"/>
  <c r="U57" s="1"/>
  <c r="BJ59"/>
  <c r="EU59" s="1"/>
  <c r="AC59" s="1"/>
  <c r="BF65"/>
  <c r="DU65" s="1"/>
  <c r="Y65" s="1"/>
  <c r="BJ65"/>
  <c r="EU65" s="1"/>
  <c r="AC65" s="1"/>
  <c r="AX65"/>
  <c r="BU65" s="1"/>
  <c r="Q65" s="1"/>
  <c r="BF63"/>
  <c r="DU63" s="1"/>
  <c r="Y63" s="1"/>
  <c r="BJ64"/>
  <c r="EU64" s="1"/>
  <c r="AC64" s="1"/>
  <c r="BF67"/>
  <c r="DU67" s="1"/>
  <c r="Y67" s="1"/>
  <c r="BB68"/>
  <c r="CU68" s="1"/>
  <c r="U68" s="1"/>
  <c r="BB63"/>
  <c r="CU63" s="1"/>
  <c r="U63" s="1"/>
  <c r="BB67"/>
  <c r="CU67" s="1"/>
  <c r="U67" s="1"/>
  <c r="AX69"/>
  <c r="BU69" s="1"/>
  <c r="Q69" s="1"/>
  <c r="BF71"/>
  <c r="DU71" s="1"/>
  <c r="Y71" s="1"/>
  <c r="BJ72"/>
  <c r="EU72" s="1"/>
  <c r="AC72" s="1"/>
  <c r="AX73"/>
  <c r="BU73" s="1"/>
  <c r="Q73" s="1"/>
  <c r="BF75"/>
  <c r="DU75" s="1"/>
  <c r="Y75" s="1"/>
  <c r="BJ76"/>
  <c r="EU76" s="1"/>
  <c r="AC76" s="1"/>
  <c r="BB71"/>
  <c r="CU71" s="1"/>
  <c r="U71" s="1"/>
  <c r="BF72"/>
  <c r="DU72" s="1"/>
  <c r="Y72" s="1"/>
  <c r="BB75"/>
  <c r="CU75" s="1"/>
  <c r="U75" s="1"/>
  <c r="BF76"/>
  <c r="DU76" s="1"/>
  <c r="Y76" s="1"/>
  <c r="AX71"/>
  <c r="BU71" s="1"/>
  <c r="Q71" s="1"/>
  <c r="BB72"/>
  <c r="CU72" s="1"/>
  <c r="U72" s="1"/>
  <c r="AX75"/>
  <c r="BU75" s="1"/>
  <c r="Q75" s="1"/>
  <c r="BB76"/>
  <c r="CU76" s="1"/>
  <c r="U76" s="1"/>
  <c r="BB77"/>
  <c r="CU77" s="1"/>
  <c r="U77" s="1"/>
  <c r="BF78"/>
  <c r="DU78" s="1"/>
  <c r="Y78" s="1"/>
  <c r="BJ79"/>
  <c r="EU79" s="1"/>
  <c r="AC79" s="1"/>
  <c r="BB81"/>
  <c r="CU81" s="1"/>
  <c r="U81" s="1"/>
  <c r="BF82"/>
  <c r="DU82" s="1"/>
  <c r="Y82" s="1"/>
  <c r="BJ83"/>
  <c r="EU83" s="1"/>
  <c r="AC83"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B83"/>
  <c r="CU83" s="1"/>
  <c r="U83" s="1"/>
  <c r="BF84"/>
  <c r="DU84" s="1"/>
  <c r="Y84" s="1"/>
  <c r="BJ85"/>
  <c r="EU85" s="1"/>
  <c r="AC85" s="1"/>
  <c r="BF38" i="69"/>
  <c r="DU38" s="1"/>
  <c r="Y38" s="1"/>
  <c r="BJ39"/>
  <c r="EU39" s="1"/>
  <c r="AC39" s="1"/>
  <c r="AX40"/>
  <c r="BU40" s="1"/>
  <c r="Q40" s="1"/>
  <c r="BF42"/>
  <c r="DU42" s="1"/>
  <c r="Y42" s="1"/>
  <c r="BJ43"/>
  <c r="EU43" s="1"/>
  <c r="AC43" s="1"/>
  <c r="AX44"/>
  <c r="BU44" s="1"/>
  <c r="Q44" s="1"/>
  <c r="BF45"/>
  <c r="DU45" s="1"/>
  <c r="Y45" s="1"/>
  <c r="BB38"/>
  <c r="CU38" s="1"/>
  <c r="U38" s="1"/>
  <c r="BB42"/>
  <c r="CU42" s="1"/>
  <c r="U42" s="1"/>
  <c r="AX36"/>
  <c r="BU36" s="1"/>
  <c r="Q36" s="1"/>
  <c r="BB36"/>
  <c r="CU36" s="1"/>
  <c r="U36" s="1"/>
  <c r="BF36"/>
  <c r="DU36" s="1"/>
  <c r="Y36" s="1"/>
  <c r="AX38"/>
  <c r="BU38" s="1"/>
  <c r="Q38" s="1"/>
  <c r="BF40"/>
  <c r="DU40" s="1"/>
  <c r="Y40" s="1"/>
  <c r="AX42"/>
  <c r="BU42" s="1"/>
  <c r="Q42" s="1"/>
  <c r="BF44"/>
  <c r="DU44" s="1"/>
  <c r="Y44" s="1"/>
  <c r="BJ45"/>
  <c r="EU45" s="1"/>
  <c r="AC45" s="1"/>
  <c r="BF47"/>
  <c r="DU47" s="1"/>
  <c r="Y47" s="1"/>
  <c r="BJ48"/>
  <c r="EU48" s="1"/>
  <c r="AC48" s="1"/>
  <c r="AX49"/>
  <c r="BU49" s="1"/>
  <c r="Q49" s="1"/>
  <c r="BF51"/>
  <c r="DU51" s="1"/>
  <c r="Y51" s="1"/>
  <c r="BJ52"/>
  <c r="EU52" s="1"/>
  <c r="AC52" s="1"/>
  <c r="AX53"/>
  <c r="BU53" s="1"/>
  <c r="Q53" s="1"/>
  <c r="BB54"/>
  <c r="CU54" s="1"/>
  <c r="U54" s="1"/>
  <c r="BF55"/>
  <c r="DU55" s="1"/>
  <c r="Y55" s="1"/>
  <c r="BF57"/>
  <c r="DU57" s="1"/>
  <c r="Y57" s="1"/>
  <c r="BF48"/>
  <c r="DU48" s="1"/>
  <c r="Y48" s="1"/>
  <c r="BJ49"/>
  <c r="EU49" s="1"/>
  <c r="AC49" s="1"/>
  <c r="BF52"/>
  <c r="DU52" s="1"/>
  <c r="Y52" s="1"/>
  <c r="BJ53"/>
  <c r="EU53" s="1"/>
  <c r="AC53" s="1"/>
  <c r="BB56"/>
  <c r="CU56" s="1"/>
  <c r="U56" s="1"/>
  <c r="BB58"/>
  <c r="CU58" s="1"/>
  <c r="U58" s="1"/>
  <c r="BF49"/>
  <c r="DU49" s="1"/>
  <c r="Y49" s="1"/>
  <c r="BF53"/>
  <c r="DU53" s="1"/>
  <c r="Y53" s="1"/>
  <c r="BJ56"/>
  <c r="EU56" s="1"/>
  <c r="AC56" s="1"/>
  <c r="BB57"/>
  <c r="CU57" s="1"/>
  <c r="U57" s="1"/>
  <c r="BJ58"/>
  <c r="EU58" s="1"/>
  <c r="AC58" s="1"/>
  <c r="BF60"/>
  <c r="DU60" s="1"/>
  <c r="Y60" s="1"/>
  <c r="BJ61"/>
  <c r="EU61" s="1"/>
  <c r="AC61" s="1"/>
  <c r="AX62"/>
  <c r="BU62" s="1"/>
  <c r="Q62" s="1"/>
  <c r="BF64"/>
  <c r="DU64" s="1"/>
  <c r="Y64" s="1"/>
  <c r="BJ65"/>
  <c r="EU65" s="1"/>
  <c r="AC65" s="1"/>
  <c r="AX66"/>
  <c r="BU66" s="1"/>
  <c r="Q66" s="1"/>
  <c r="BB60"/>
  <c r="CU60" s="1"/>
  <c r="U60" s="1"/>
  <c r="BJ62"/>
  <c r="EU62" s="1"/>
  <c r="AC62" s="1"/>
  <c r="BB64"/>
  <c r="CU64" s="1"/>
  <c r="U64" s="1"/>
  <c r="BJ66"/>
  <c r="EU66" s="1"/>
  <c r="AC66" s="1"/>
  <c r="BF75"/>
  <c r="DU75" s="1"/>
  <c r="Y75" s="1"/>
  <c r="BJ75"/>
  <c r="EU75" s="1"/>
  <c r="AC75" s="1"/>
  <c r="AX75"/>
  <c r="BU75" s="1"/>
  <c r="Q75" s="1"/>
  <c r="BF62"/>
  <c r="DU62" s="1"/>
  <c r="Y62" s="1"/>
  <c r="BF66"/>
  <c r="DU66" s="1"/>
  <c r="Y66" s="1"/>
  <c r="BF71"/>
  <c r="DU71" s="1"/>
  <c r="Y71" s="1"/>
  <c r="BJ71"/>
  <c r="EU71" s="1"/>
  <c r="AC71" s="1"/>
  <c r="AX71"/>
  <c r="BU71" s="1"/>
  <c r="Q71" s="1"/>
  <c r="BB75"/>
  <c r="CU75" s="1"/>
  <c r="U75" s="1"/>
  <c r="BF69"/>
  <c r="DU69" s="1"/>
  <c r="Y69" s="1"/>
  <c r="BJ70"/>
  <c r="EU70" s="1"/>
  <c r="AC70" s="1"/>
  <c r="BF73"/>
  <c r="DU73" s="1"/>
  <c r="Y73" s="1"/>
  <c r="BJ74"/>
  <c r="EU74" s="1"/>
  <c r="AC74" s="1"/>
  <c r="BF70"/>
  <c r="DU70" s="1"/>
  <c r="Y70" s="1"/>
  <c r="BF74"/>
  <c r="DU74" s="1"/>
  <c r="Y74" s="1"/>
  <c r="BF78"/>
  <c r="DU78" s="1"/>
  <c r="Y78" s="1"/>
  <c r="BJ79"/>
  <c r="EU79" s="1"/>
  <c r="AC79" s="1"/>
  <c r="AX80"/>
  <c r="BU80" s="1"/>
  <c r="Q80" s="1"/>
  <c r="BB81"/>
  <c r="CU81" s="1"/>
  <c r="U81" s="1"/>
  <c r="BF82"/>
  <c r="DU82" s="1"/>
  <c r="Y82" s="1"/>
  <c r="BJ83"/>
  <c r="EU83" s="1"/>
  <c r="AC83" s="1"/>
  <c r="AX84"/>
  <c r="BU84" s="1"/>
  <c r="Q84" s="1"/>
  <c r="BB85"/>
  <c r="CU85" s="1"/>
  <c r="U85" s="1"/>
  <c r="BB78"/>
  <c r="CU78" s="1"/>
  <c r="U78" s="1"/>
  <c r="BF79"/>
  <c r="DU79" s="1"/>
  <c r="Y79" s="1"/>
  <c r="BJ80"/>
  <c r="EU80" s="1"/>
  <c r="AC80" s="1"/>
  <c r="AX81"/>
  <c r="BU81" s="1"/>
  <c r="Q81" s="1"/>
  <c r="BB82"/>
  <c r="CU82" s="1"/>
  <c r="U82" s="1"/>
  <c r="BF83"/>
  <c r="DU83" s="1"/>
  <c r="Y83" s="1"/>
  <c r="BJ84"/>
  <c r="EU84" s="1"/>
  <c r="AC84" s="1"/>
  <c r="AX85"/>
  <c r="BU85" s="1"/>
  <c r="Q85" s="1"/>
  <c r="BB79"/>
  <c r="CU79" s="1"/>
  <c r="U79" s="1"/>
  <c r="BF80"/>
  <c r="DU80" s="1"/>
  <c r="Y80" s="1"/>
  <c r="BJ81"/>
  <c r="EU81" s="1"/>
  <c r="AC81" s="1"/>
  <c r="AX82"/>
  <c r="BU82" s="1"/>
  <c r="Q82" s="1"/>
  <c r="BF84"/>
  <c r="DU84" s="1"/>
  <c r="Y84" s="1"/>
  <c r="BJ85"/>
  <c r="EU85" s="1"/>
  <c r="AC85" s="1"/>
  <c r="BA36" i="70"/>
  <c r="CJ36" s="1"/>
  <c r="R12" s="1"/>
  <c r="BI36"/>
  <c r="EJ36" s="1"/>
  <c r="EK36" s="1"/>
  <c r="BM36"/>
  <c r="FJ36" s="1"/>
  <c r="BB40"/>
  <c r="CU40" s="1"/>
  <c r="U40" s="1"/>
  <c r="BJ50"/>
  <c r="EU50" s="1"/>
  <c r="AC50" s="1"/>
  <c r="AX50"/>
  <c r="BU50" s="1"/>
  <c r="Q50" s="1"/>
  <c r="BB50"/>
  <c r="CU50" s="1"/>
  <c r="U50" s="1"/>
  <c r="AX36"/>
  <c r="BU36" s="1"/>
  <c r="Q36" s="1"/>
  <c r="BB36"/>
  <c r="CU36" s="1"/>
  <c r="U36" s="1"/>
  <c r="BF36"/>
  <c r="DU36" s="1"/>
  <c r="Y36" s="1"/>
  <c r="BJ37"/>
  <c r="EU37" s="1"/>
  <c r="AC37" s="1"/>
  <c r="AX38"/>
  <c r="BU38" s="1"/>
  <c r="Q38" s="1"/>
  <c r="BF40"/>
  <c r="DU40" s="1"/>
  <c r="Y40" s="1"/>
  <c r="BJ41"/>
  <c r="EU41" s="1"/>
  <c r="AC41" s="1"/>
  <c r="AX42"/>
  <c r="BU42" s="1"/>
  <c r="Q42" s="1"/>
  <c r="BF45"/>
  <c r="DU45" s="1"/>
  <c r="Y45" s="1"/>
  <c r="BF46"/>
  <c r="DU46" s="1"/>
  <c r="Y46" s="1"/>
  <c r="BF49"/>
  <c r="DU49" s="1"/>
  <c r="Y49" s="1"/>
  <c r="BJ49"/>
  <c r="EU49" s="1"/>
  <c r="AC49" s="1"/>
  <c r="AX49"/>
  <c r="BU49" s="1"/>
  <c r="Q49" s="1"/>
  <c r="BF50"/>
  <c r="DU50" s="1"/>
  <c r="Y50" s="1"/>
  <c r="BB37"/>
  <c r="CU37" s="1"/>
  <c r="U37" s="1"/>
  <c r="AX40"/>
  <c r="BU40" s="1"/>
  <c r="Q40" s="1"/>
  <c r="BB41"/>
  <c r="CU41" s="1"/>
  <c r="U41" s="1"/>
  <c r="BJ44"/>
  <c r="EU44" s="1"/>
  <c r="AC44" s="1"/>
  <c r="BB45"/>
  <c r="CU45" s="1"/>
  <c r="U45" s="1"/>
  <c r="BJ46"/>
  <c r="EU46" s="1"/>
  <c r="AC46" s="1"/>
  <c r="BF68"/>
  <c r="DU68" s="1"/>
  <c r="Y68" s="1"/>
  <c r="AX68"/>
  <c r="BU68" s="1"/>
  <c r="Q68" s="1"/>
  <c r="BJ68"/>
  <c r="EU68" s="1"/>
  <c r="AC68" s="1"/>
  <c r="BB68"/>
  <c r="CU68" s="1"/>
  <c r="U68" s="1"/>
  <c r="AX44"/>
  <c r="BU44" s="1"/>
  <c r="Q44" s="1"/>
  <c r="AX45"/>
  <c r="BU45" s="1"/>
  <c r="Q45" s="1"/>
  <c r="BJ54"/>
  <c r="EU54" s="1"/>
  <c r="AC54" s="1"/>
  <c r="AX54"/>
  <c r="BU54" s="1"/>
  <c r="Q54" s="1"/>
  <c r="BJ58"/>
  <c r="EU58" s="1"/>
  <c r="AC58" s="1"/>
  <c r="AX58"/>
  <c r="BU58" s="1"/>
  <c r="Q58" s="1"/>
  <c r="BF58"/>
  <c r="DU58" s="1"/>
  <c r="Y58" s="1"/>
  <c r="BF53"/>
  <c r="DU53" s="1"/>
  <c r="Y53" s="1"/>
  <c r="BJ53"/>
  <c r="EU53" s="1"/>
  <c r="AC53" s="1"/>
  <c r="BF54"/>
  <c r="DU54" s="1"/>
  <c r="Y54" s="1"/>
  <c r="BB57"/>
  <c r="CU57" s="1"/>
  <c r="U57" s="1"/>
  <c r="BF67"/>
  <c r="DU67" s="1"/>
  <c r="Y67" s="1"/>
  <c r="BJ67"/>
  <c r="EU67" s="1"/>
  <c r="AC67" s="1"/>
  <c r="BB47"/>
  <c r="CU47" s="1"/>
  <c r="U47" s="1"/>
  <c r="BF48"/>
  <c r="DU48" s="1"/>
  <c r="Y48" s="1"/>
  <c r="BF52"/>
  <c r="DU52" s="1"/>
  <c r="Y52" s="1"/>
  <c r="BF56"/>
  <c r="DU56" s="1"/>
  <c r="Y56" s="1"/>
  <c r="BJ57"/>
  <c r="EU57" s="1"/>
  <c r="AC57" s="1"/>
  <c r="BF60"/>
  <c r="DU60" s="1"/>
  <c r="Y60" s="1"/>
  <c r="BJ62"/>
  <c r="EU62" s="1"/>
  <c r="AC62" s="1"/>
  <c r="BB63"/>
  <c r="CU63" s="1"/>
  <c r="U63" s="1"/>
  <c r="BJ64"/>
  <c r="EU64" s="1"/>
  <c r="AC64" s="1"/>
  <c r="AX64"/>
  <c r="BU64" s="1"/>
  <c r="Q64" s="1"/>
  <c r="BB67"/>
  <c r="CU67" s="1"/>
  <c r="U67" s="1"/>
  <c r="BF66"/>
  <c r="DU66" s="1"/>
  <c r="Y66" s="1"/>
  <c r="BF74"/>
  <c r="DU74" s="1"/>
  <c r="Y74" s="1"/>
  <c r="BJ74"/>
  <c r="EU74" s="1"/>
  <c r="AC74" s="1"/>
  <c r="AX74"/>
  <c r="BU74" s="1"/>
  <c r="Q74" s="1"/>
  <c r="BF70"/>
  <c r="DU70" s="1"/>
  <c r="Y70" s="1"/>
  <c r="BJ70"/>
  <c r="EU70" s="1"/>
  <c r="AC70" s="1"/>
  <c r="AX70"/>
  <c r="BU70" s="1"/>
  <c r="Q70" s="1"/>
  <c r="BF77"/>
  <c r="DU77" s="1"/>
  <c r="Y77" s="1"/>
  <c r="BJ77"/>
  <c r="EU77" s="1"/>
  <c r="AC77" s="1"/>
  <c r="AX77"/>
  <c r="BU77" s="1"/>
  <c r="Q77" s="1"/>
  <c r="BB77"/>
  <c r="CU77" s="1"/>
  <c r="U77" s="1"/>
  <c r="BJ69"/>
  <c r="EU69" s="1"/>
  <c r="AC69" s="1"/>
  <c r="BF72"/>
  <c r="DU72" s="1"/>
  <c r="Y72" s="1"/>
  <c r="BJ73"/>
  <c r="EU73" s="1"/>
  <c r="AC73" s="1"/>
  <c r="BF76"/>
  <c r="DU76" s="1"/>
  <c r="Y76" s="1"/>
  <c r="BB72"/>
  <c r="CU72" s="1"/>
  <c r="U72" s="1"/>
  <c r="BB76"/>
  <c r="CU76" s="1"/>
  <c r="U76" s="1"/>
  <c r="BB81"/>
  <c r="CU81" s="1"/>
  <c r="U81" s="1"/>
  <c r="BB85"/>
  <c r="CU85" s="1"/>
  <c r="U85" s="1"/>
  <c r="BB78"/>
  <c r="CU78" s="1"/>
  <c r="U78" s="1"/>
  <c r="BF79"/>
  <c r="DU79" s="1"/>
  <c r="Y79" s="1"/>
  <c r="BJ80"/>
  <c r="EU80" s="1"/>
  <c r="AC80" s="1"/>
  <c r="AX81"/>
  <c r="BU81" s="1"/>
  <c r="Q81" s="1"/>
  <c r="BB82"/>
  <c r="CU82" s="1"/>
  <c r="U82" s="1"/>
  <c r="BF83"/>
  <c r="DU83" s="1"/>
  <c r="Y83" s="1"/>
  <c r="BJ84"/>
  <c r="EU84" s="1"/>
  <c r="AC84" s="1"/>
  <c r="AX85"/>
  <c r="BU85" s="1"/>
  <c r="Q85" s="1"/>
  <c r="AX78"/>
  <c r="BU78" s="1"/>
  <c r="Q78" s="1"/>
  <c r="BB79"/>
  <c r="CU79" s="1"/>
  <c r="U79" s="1"/>
  <c r="BF80"/>
  <c r="DU80" s="1"/>
  <c r="Y80" s="1"/>
  <c r="BJ81"/>
  <c r="EU81" s="1"/>
  <c r="AC81" s="1"/>
  <c r="AX82"/>
  <c r="BU82" s="1"/>
  <c r="Q82" s="1"/>
  <c r="BB83"/>
  <c r="CU83" s="1"/>
  <c r="U83" s="1"/>
  <c r="BF84"/>
  <c r="DU84" s="1"/>
  <c r="Y84" s="1"/>
  <c r="BJ85"/>
  <c r="EU85" s="1"/>
  <c r="AC85" s="1"/>
  <c r="BA36" i="71"/>
  <c r="CJ36" s="1"/>
  <c r="R12" s="1"/>
  <c r="BM36"/>
  <c r="FJ36" s="1"/>
  <c r="BF37"/>
  <c r="DU37" s="1"/>
  <c r="Y37" s="1"/>
  <c r="BJ38"/>
  <c r="EU38" s="1"/>
  <c r="AC38" s="1"/>
  <c r="AX39"/>
  <c r="BU39" s="1"/>
  <c r="Q39" s="1"/>
  <c r="BB40"/>
  <c r="CU40" s="1"/>
  <c r="U40" s="1"/>
  <c r="BF41"/>
  <c r="DU41" s="1"/>
  <c r="Y41" s="1"/>
  <c r="BJ42"/>
  <c r="EU42" s="1"/>
  <c r="AC42" s="1"/>
  <c r="AX43"/>
  <c r="BU43" s="1"/>
  <c r="Q43" s="1"/>
  <c r="BB44"/>
  <c r="CU44" s="1"/>
  <c r="U44" s="1"/>
  <c r="BF45"/>
  <c r="DU45" s="1"/>
  <c r="Y45" s="1"/>
  <c r="BJ46"/>
  <c r="EU46" s="1"/>
  <c r="AC46" s="1"/>
  <c r="AX47"/>
  <c r="BU47" s="1"/>
  <c r="Q47" s="1"/>
  <c r="BB48"/>
  <c r="CU48" s="1"/>
  <c r="U48" s="1"/>
  <c r="BF49"/>
  <c r="DU49" s="1"/>
  <c r="Y49" s="1"/>
  <c r="BJ50"/>
  <c r="EU50" s="1"/>
  <c r="AC50" s="1"/>
  <c r="AX51"/>
  <c r="BU51" s="1"/>
  <c r="Q51" s="1"/>
  <c r="BJ55"/>
  <c r="EU55" s="1"/>
  <c r="AC55" s="1"/>
  <c r="AX55"/>
  <c r="BU55" s="1"/>
  <c r="Q55" s="1"/>
  <c r="BF55"/>
  <c r="DU55" s="1"/>
  <c r="Y55" s="1"/>
  <c r="BF38"/>
  <c r="DU38" s="1"/>
  <c r="Y38" s="1"/>
  <c r="BJ39"/>
  <c r="EU39" s="1"/>
  <c r="AC39" s="1"/>
  <c r="BF42"/>
  <c r="DU42" s="1"/>
  <c r="Y42" s="1"/>
  <c r="BJ43"/>
  <c r="EU43" s="1"/>
  <c r="AC43" s="1"/>
  <c r="AX44"/>
  <c r="BU44" s="1"/>
  <c r="Q44" s="1"/>
  <c r="BF46"/>
  <c r="DU46" s="1"/>
  <c r="Y46" s="1"/>
  <c r="BJ47"/>
  <c r="EU47" s="1"/>
  <c r="AC47" s="1"/>
  <c r="AX48"/>
  <c r="BU48" s="1"/>
  <c r="Q48" s="1"/>
  <c r="BB49"/>
  <c r="CU49" s="1"/>
  <c r="U49" s="1"/>
  <c r="BF50"/>
  <c r="DU50" s="1"/>
  <c r="Y50" s="1"/>
  <c r="BF39"/>
  <c r="DU39" s="1"/>
  <c r="Y39" s="1"/>
  <c r="BF43"/>
  <c r="DU43" s="1"/>
  <c r="Y43" s="1"/>
  <c r="BF47"/>
  <c r="DU47" s="1"/>
  <c r="Y47" s="1"/>
  <c r="BB51"/>
  <c r="CU51" s="1"/>
  <c r="U51" s="1"/>
  <c r="AX52"/>
  <c r="BU52" s="1"/>
  <c r="Q52" s="1"/>
  <c r="BJ52"/>
  <c r="EU52" s="1"/>
  <c r="AC52" s="1"/>
  <c r="BB55"/>
  <c r="CU55" s="1"/>
  <c r="U55" s="1"/>
  <c r="AX36"/>
  <c r="BU36" s="1"/>
  <c r="Q36" s="1"/>
  <c r="BB36"/>
  <c r="CU36" s="1"/>
  <c r="U36" s="1"/>
  <c r="BF36"/>
  <c r="DU36" s="1"/>
  <c r="Y36" s="1"/>
  <c r="BJ51"/>
  <c r="EU51" s="1"/>
  <c r="AC51" s="1"/>
  <c r="AX53"/>
  <c r="BU53" s="1"/>
  <c r="Q53" s="1"/>
  <c r="BJ56"/>
  <c r="EU56" s="1"/>
  <c r="AC56" s="1"/>
  <c r="AX57"/>
  <c r="BU57" s="1"/>
  <c r="Q57" s="1"/>
  <c r="BF59"/>
  <c r="DU59" s="1"/>
  <c r="Y59" s="1"/>
  <c r="BJ60"/>
  <c r="EU60" s="1"/>
  <c r="AC60" s="1"/>
  <c r="AX61"/>
  <c r="BU61" s="1"/>
  <c r="Q61" s="1"/>
  <c r="BF63"/>
  <c r="DU63" s="1"/>
  <c r="Y63" s="1"/>
  <c r="BJ64"/>
  <c r="EU64" s="1"/>
  <c r="AC64" s="1"/>
  <c r="AX65"/>
  <c r="BU65" s="1"/>
  <c r="Q65" s="1"/>
  <c r="BJ74"/>
  <c r="EU74" s="1"/>
  <c r="AC74" s="1"/>
  <c r="AX74"/>
  <c r="BU74" s="1"/>
  <c r="Q74" s="1"/>
  <c r="BF74"/>
  <c r="DU74" s="1"/>
  <c r="Y74" s="1"/>
  <c r="BB59"/>
  <c r="CU59" s="1"/>
  <c r="U59" s="1"/>
  <c r="BB63"/>
  <c r="CU63" s="1"/>
  <c r="U63" s="1"/>
  <c r="AX70"/>
  <c r="BU70" s="1"/>
  <c r="Q70" s="1"/>
  <c r="BF70"/>
  <c r="DU70" s="1"/>
  <c r="Y70" s="1"/>
  <c r="BB56"/>
  <c r="CU56" s="1"/>
  <c r="U56" s="1"/>
  <c r="AX59"/>
  <c r="BU59" s="1"/>
  <c r="Q59" s="1"/>
  <c r="BB60"/>
  <c r="CU60" s="1"/>
  <c r="U60" s="1"/>
  <c r="AX63"/>
  <c r="BU63" s="1"/>
  <c r="Q63" s="1"/>
  <c r="BB64"/>
  <c r="CU64" s="1"/>
  <c r="U64" s="1"/>
  <c r="BF68"/>
  <c r="DU68" s="1"/>
  <c r="Y68" s="1"/>
  <c r="AX68"/>
  <c r="BU68" s="1"/>
  <c r="Q68" s="1"/>
  <c r="BB70"/>
  <c r="CU70" s="1"/>
  <c r="U70" s="1"/>
  <c r="BJ70"/>
  <c r="EU70" s="1"/>
  <c r="AC70" s="1"/>
  <c r="BJ67"/>
  <c r="EU67" s="1"/>
  <c r="AC67" s="1"/>
  <c r="BB69"/>
  <c r="CU69" s="1"/>
  <c r="U69" s="1"/>
  <c r="BJ71"/>
  <c r="EU71" s="1"/>
  <c r="AC71" s="1"/>
  <c r="AX72"/>
  <c r="BU72" s="1"/>
  <c r="Q72" s="1"/>
  <c r="BB73"/>
  <c r="CU73" s="1"/>
  <c r="U73" s="1"/>
  <c r="BJ75"/>
  <c r="EU75" s="1"/>
  <c r="AC75" s="1"/>
  <c r="AX76"/>
  <c r="BU76" s="1"/>
  <c r="Q76" s="1"/>
  <c r="BF72"/>
  <c r="DU72" s="1"/>
  <c r="Y72" s="1"/>
  <c r="BF76"/>
  <c r="DU76" s="1"/>
  <c r="Y76" s="1"/>
  <c r="BB77"/>
  <c r="CU77" s="1"/>
  <c r="U77" s="1"/>
  <c r="BF78"/>
  <c r="DU78" s="1"/>
  <c r="Y78" s="1"/>
  <c r="BJ79"/>
  <c r="EU79" s="1"/>
  <c r="AC79" s="1"/>
  <c r="AX80"/>
  <c r="BU80" s="1"/>
  <c r="Q80" s="1"/>
  <c r="BB81"/>
  <c r="CU81" s="1"/>
  <c r="U81" s="1"/>
  <c r="BF82"/>
  <c r="DU82" s="1"/>
  <c r="Y82" s="1"/>
  <c r="BJ83"/>
  <c r="EU83" s="1"/>
  <c r="AC83" s="1"/>
  <c r="BB85"/>
  <c r="CU85" s="1"/>
  <c r="U85" s="1"/>
  <c r="AX77"/>
  <c r="BU77" s="1"/>
  <c r="Q77" s="1"/>
  <c r="BB78"/>
  <c r="CU78" s="1"/>
  <c r="U78" s="1"/>
  <c r="BF79"/>
  <c r="DU79" s="1"/>
  <c r="Y79" s="1"/>
  <c r="BJ80"/>
  <c r="EU80" s="1"/>
  <c r="AC80" s="1"/>
  <c r="AX81"/>
  <c r="BU81" s="1"/>
  <c r="Q81" s="1"/>
  <c r="BB82"/>
  <c r="CU82" s="1"/>
  <c r="U82" s="1"/>
  <c r="BF83"/>
  <c r="DU83" s="1"/>
  <c r="Y83" s="1"/>
  <c r="BJ84"/>
  <c r="EU84" s="1"/>
  <c r="AC84" s="1"/>
  <c r="AX85"/>
  <c r="BU85" s="1"/>
  <c r="Q85" s="1"/>
  <c r="BJ77"/>
  <c r="EU77" s="1"/>
  <c r="AC77" s="1"/>
  <c r="AX78"/>
  <c r="BU78" s="1"/>
  <c r="Q78" s="1"/>
  <c r="BB79"/>
  <c r="CU79" s="1"/>
  <c r="U79" s="1"/>
  <c r="BF80"/>
  <c r="DU80" s="1"/>
  <c r="Y80" s="1"/>
  <c r="BJ81"/>
  <c r="EU81" s="1"/>
  <c r="AC81" s="1"/>
  <c r="AX82"/>
  <c r="BU82" s="1"/>
  <c r="Q82" s="1"/>
  <c r="BB83"/>
  <c r="CU83" s="1"/>
  <c r="U83" s="1"/>
  <c r="BF84"/>
  <c r="DU84" s="1"/>
  <c r="Y84" s="1"/>
  <c r="BJ85"/>
  <c r="EU85" s="1"/>
  <c r="AC85" s="1"/>
  <c r="AX36" i="72"/>
  <c r="BU36" s="1"/>
  <c r="Q36" s="1"/>
  <c r="AY36" s="1"/>
  <c r="BZ36" s="1"/>
  <c r="R36" s="1"/>
  <c r="AZ36" s="1"/>
  <c r="CE36" s="1"/>
  <c r="S36" s="1"/>
  <c r="BF36"/>
  <c r="DU36" s="1"/>
  <c r="Y36" s="1"/>
  <c r="BG36" s="1"/>
  <c r="DZ36" s="1"/>
  <c r="Z36" s="1"/>
  <c r="BH36" s="1"/>
  <c r="EE36" s="1"/>
  <c r="AA36" s="1"/>
  <c r="BB36"/>
  <c r="CU36" s="1"/>
  <c r="U36" s="1"/>
  <c r="BC36" s="1"/>
  <c r="CZ36" s="1"/>
  <c r="V36" s="1"/>
  <c r="BD36" s="1"/>
  <c r="DE36" s="1"/>
  <c r="W36" s="1"/>
  <c r="BF40"/>
  <c r="DU40" s="1"/>
  <c r="Y40" s="1"/>
  <c r="BJ40"/>
  <c r="EU40" s="1"/>
  <c r="AC40" s="1"/>
  <c r="AQ40" s="1"/>
  <c r="AX38"/>
  <c r="BU38" s="1"/>
  <c r="Q38" s="1"/>
  <c r="AY38" s="1"/>
  <c r="BZ38" s="1"/>
  <c r="R38" s="1"/>
  <c r="AZ38" s="1"/>
  <c r="CE38" s="1"/>
  <c r="S38" s="1"/>
  <c r="BJ37"/>
  <c r="EU37" s="1"/>
  <c r="AC37" s="1"/>
  <c r="AX37"/>
  <c r="BU37" s="1"/>
  <c r="Q37" s="1"/>
  <c r="AY37" s="1"/>
  <c r="BZ37" s="1"/>
  <c r="R37" s="1"/>
  <c r="AZ37" s="1"/>
  <c r="CE37" s="1"/>
  <c r="S37" s="1"/>
  <c r="BF37"/>
  <c r="DU37" s="1"/>
  <c r="Y37" s="1"/>
  <c r="BK39"/>
  <c r="EZ39" s="1"/>
  <c r="AD39" s="1"/>
  <c r="BL39" s="1"/>
  <c r="FE39" s="1"/>
  <c r="AE39" s="1"/>
  <c r="BC37"/>
  <c r="CZ37" s="1"/>
  <c r="V37" s="1"/>
  <c r="BD37" s="1"/>
  <c r="DE37" s="1"/>
  <c r="W37" s="1"/>
  <c r="BG38"/>
  <c r="DZ38" s="1"/>
  <c r="Z38" s="1"/>
  <c r="BH38" s="1"/>
  <c r="EE38" s="1"/>
  <c r="AA38" s="1"/>
  <c r="BK40"/>
  <c r="EZ40" s="1"/>
  <c r="AD40" s="1"/>
  <c r="BL40" s="1"/>
  <c r="FE40" s="1"/>
  <c r="AE40" s="1"/>
  <c r="BG37"/>
  <c r="DZ37" s="1"/>
  <c r="Z37" s="1"/>
  <c r="BH37" s="1"/>
  <c r="EE37" s="1"/>
  <c r="AA37" s="1"/>
  <c r="BK37"/>
  <c r="EZ37" s="1"/>
  <c r="AD37" s="1"/>
  <c r="BL37" s="1"/>
  <c r="FE37" s="1"/>
  <c r="AE37" s="1"/>
  <c r="AY40"/>
  <c r="BZ40" s="1"/>
  <c r="R40" s="1"/>
  <c r="AZ40" s="1"/>
  <c r="CE40" s="1"/>
  <c r="S40" s="1"/>
  <c r="BB39"/>
  <c r="CU39" s="1"/>
  <c r="U39" s="1"/>
  <c r="BC39" s="1"/>
  <c r="CZ39" s="1"/>
  <c r="V39" s="1"/>
  <c r="BD39" s="1"/>
  <c r="DE39" s="1"/>
  <c r="W39" s="1"/>
  <c r="BB38"/>
  <c r="CU38" s="1"/>
  <c r="U38" s="1"/>
  <c r="BC38" s="1"/>
  <c r="CZ38" s="1"/>
  <c r="V38" s="1"/>
  <c r="BD38" s="1"/>
  <c r="DE38" s="1"/>
  <c r="W38" s="1"/>
  <c r="BF39"/>
  <c r="DU39" s="1"/>
  <c r="Y39" s="1"/>
  <c r="BG39" s="1"/>
  <c r="DZ39" s="1"/>
  <c r="Z39" s="1"/>
  <c r="BH39" s="1"/>
  <c r="EE39" s="1"/>
  <c r="AA39" s="1"/>
  <c r="BJ43"/>
  <c r="EU43" s="1"/>
  <c r="AC43" s="1"/>
  <c r="BB44"/>
  <c r="CU44" s="1"/>
  <c r="U44" s="1"/>
  <c r="BJ45"/>
  <c r="EU45" s="1"/>
  <c r="AC45" s="1"/>
  <c r="AX47"/>
  <c r="BU47" s="1"/>
  <c r="Q47" s="1"/>
  <c r="BF47"/>
  <c r="DU47" s="1"/>
  <c r="Y47" s="1"/>
  <c r="AX55"/>
  <c r="BU55" s="1"/>
  <c r="Q55" s="1"/>
  <c r="BF55"/>
  <c r="DU55" s="1"/>
  <c r="Y55" s="1"/>
  <c r="BJ55"/>
  <c r="EU55" s="1"/>
  <c r="AC55" s="1"/>
  <c r="BB55"/>
  <c r="CU55" s="1"/>
  <c r="U55" s="1"/>
  <c r="BJ67"/>
  <c r="EU67" s="1"/>
  <c r="AC67" s="1"/>
  <c r="AX67"/>
  <c r="BU67" s="1"/>
  <c r="Q67" s="1"/>
  <c r="BF67"/>
  <c r="DU67" s="1"/>
  <c r="Y67" s="1"/>
  <c r="BB67"/>
  <c r="CU67" s="1"/>
  <c r="U67" s="1"/>
  <c r="BJ38"/>
  <c r="EU38" s="1"/>
  <c r="AC38" s="1"/>
  <c r="BK38" s="1"/>
  <c r="EZ38" s="1"/>
  <c r="AD38" s="1"/>
  <c r="BL38" s="1"/>
  <c r="FE38" s="1"/>
  <c r="AE38" s="1"/>
  <c r="AX39"/>
  <c r="BU39" s="1"/>
  <c r="Q39" s="1"/>
  <c r="AY39" s="1"/>
  <c r="BZ39" s="1"/>
  <c r="R39" s="1"/>
  <c r="AZ39" s="1"/>
  <c r="CE39" s="1"/>
  <c r="S39" s="1"/>
  <c r="BB40"/>
  <c r="CU40" s="1"/>
  <c r="U40" s="1"/>
  <c r="BF42"/>
  <c r="DU42" s="1"/>
  <c r="Y42" s="1"/>
  <c r="BF44"/>
  <c r="DU44" s="1"/>
  <c r="Y44" s="1"/>
  <c r="BF45"/>
  <c r="DU45" s="1"/>
  <c r="Y45" s="1"/>
  <c r="BB47"/>
  <c r="CU47" s="1"/>
  <c r="U47" s="1"/>
  <c r="BJ47"/>
  <c r="EU47" s="1"/>
  <c r="AC47" s="1"/>
  <c r="BJ59"/>
  <c r="EU59" s="1"/>
  <c r="AC59" s="1"/>
  <c r="AX59"/>
  <c r="BU59" s="1"/>
  <c r="Q59" s="1"/>
  <c r="BF59"/>
  <c r="DU59" s="1"/>
  <c r="Y59" s="1"/>
  <c r="BB59"/>
  <c r="CU59" s="1"/>
  <c r="U59" s="1"/>
  <c r="BB43"/>
  <c r="CU43" s="1"/>
  <c r="U43" s="1"/>
  <c r="BB45"/>
  <c r="CU45" s="1"/>
  <c r="U45" s="1"/>
  <c r="BF49"/>
  <c r="DU49" s="1"/>
  <c r="Y49" s="1"/>
  <c r="AX49"/>
  <c r="BU49" s="1"/>
  <c r="Q49" s="1"/>
  <c r="BJ49"/>
  <c r="EU49" s="1"/>
  <c r="AC49" s="1"/>
  <c r="BB49"/>
  <c r="CU49" s="1"/>
  <c r="U49" s="1"/>
  <c r="BB51"/>
  <c r="CU51" s="1"/>
  <c r="U51" s="1"/>
  <c r="BF53"/>
  <c r="DU53" s="1"/>
  <c r="Y53" s="1"/>
  <c r="AX53"/>
  <c r="BU53" s="1"/>
  <c r="Q53" s="1"/>
  <c r="AX84"/>
  <c r="BU84" s="1"/>
  <c r="Q84" s="1"/>
  <c r="BF84"/>
  <c r="DU84" s="1"/>
  <c r="Y84" s="1"/>
  <c r="BB84"/>
  <c r="CU84" s="1"/>
  <c r="U84" s="1"/>
  <c r="BJ84"/>
  <c r="EU84" s="1"/>
  <c r="AC84" s="1"/>
  <c r="AX51"/>
  <c r="BU51" s="1"/>
  <c r="Q51" s="1"/>
  <c r="BF51"/>
  <c r="DU51" s="1"/>
  <c r="Y51" s="1"/>
  <c r="AX63"/>
  <c r="BU63" s="1"/>
  <c r="Q63" s="1"/>
  <c r="BF63"/>
  <c r="DU63" s="1"/>
  <c r="Y63" s="1"/>
  <c r="BJ63"/>
  <c r="EU63" s="1"/>
  <c r="AC63" s="1"/>
  <c r="BB63"/>
  <c r="CU63" s="1"/>
  <c r="U63" s="1"/>
  <c r="BJ48"/>
  <c r="EU48" s="1"/>
  <c r="AC48" s="1"/>
  <c r="BJ52"/>
  <c r="EU52" s="1"/>
  <c r="AC52" s="1"/>
  <c r="BJ56"/>
  <c r="EU56" s="1"/>
  <c r="AC56" s="1"/>
  <c r="AX57"/>
  <c r="BU57" s="1"/>
  <c r="Q57" s="1"/>
  <c r="BF57"/>
  <c r="DU57" s="1"/>
  <c r="Y57" s="1"/>
  <c r="BB60"/>
  <c r="CU60" s="1"/>
  <c r="U60" s="1"/>
  <c r="BF61"/>
  <c r="DU61" s="1"/>
  <c r="Y61" s="1"/>
  <c r="AX61"/>
  <c r="BU61" s="1"/>
  <c r="Q61" s="1"/>
  <c r="BF65"/>
  <c r="DU65" s="1"/>
  <c r="Y65" s="1"/>
  <c r="AX65"/>
  <c r="BU65" s="1"/>
  <c r="Q65" s="1"/>
  <c r="BJ71"/>
  <c r="EU71" s="1"/>
  <c r="AC71" s="1"/>
  <c r="AX71"/>
  <c r="BU71" s="1"/>
  <c r="Q71" s="1"/>
  <c r="BF71"/>
  <c r="DU71" s="1"/>
  <c r="Y71" s="1"/>
  <c r="BB62"/>
  <c r="CU62" s="1"/>
  <c r="U62" s="1"/>
  <c r="BJ64"/>
  <c r="EU64" s="1"/>
  <c r="AC64" s="1"/>
  <c r="BB66"/>
  <c r="CU66" s="1"/>
  <c r="U66" s="1"/>
  <c r="BJ68"/>
  <c r="EU68" s="1"/>
  <c r="AC68" s="1"/>
  <c r="AX69"/>
  <c r="BU69" s="1"/>
  <c r="Q69" s="1"/>
  <c r="BB70"/>
  <c r="CU70" s="1"/>
  <c r="U70" s="1"/>
  <c r="AX73"/>
  <c r="BU73" s="1"/>
  <c r="Q73" s="1"/>
  <c r="BF69"/>
  <c r="DU69" s="1"/>
  <c r="Y69" s="1"/>
  <c r="BB73"/>
  <c r="CU73" s="1"/>
  <c r="U73" s="1"/>
  <c r="BF82"/>
  <c r="DU82" s="1"/>
  <c r="Y82" s="1"/>
  <c r="AX82"/>
  <c r="BU82" s="1"/>
  <c r="Q82" s="1"/>
  <c r="BB82"/>
  <c r="CU82" s="1"/>
  <c r="U82" s="1"/>
  <c r="BJ82"/>
  <c r="EU82" s="1"/>
  <c r="AC82" s="1"/>
  <c r="BJ83"/>
  <c r="EU83" s="1"/>
  <c r="AC83" s="1"/>
  <c r="BF83"/>
  <c r="DU83" s="1"/>
  <c r="Y83" s="1"/>
  <c r="AX83"/>
  <c r="BU83" s="1"/>
  <c r="Q83" s="1"/>
  <c r="BJ73"/>
  <c r="EU73" s="1"/>
  <c r="AC73" s="1"/>
  <c r="BF75"/>
  <c r="DU75" s="1"/>
  <c r="Y75" s="1"/>
  <c r="AX75"/>
  <c r="BU75" s="1"/>
  <c r="Q75" s="1"/>
  <c r="BF78"/>
  <c r="DU78" s="1"/>
  <c r="Y78" s="1"/>
  <c r="AX78"/>
  <c r="BU78" s="1"/>
  <c r="Q78" s="1"/>
  <c r="BB78"/>
  <c r="CU78" s="1"/>
  <c r="U78" s="1"/>
  <c r="BJ78"/>
  <c r="EU78" s="1"/>
  <c r="AC78" s="1"/>
  <c r="BJ79"/>
  <c r="EU79" s="1"/>
  <c r="AC79" s="1"/>
  <c r="BF79"/>
  <c r="DU79" s="1"/>
  <c r="Y79" s="1"/>
  <c r="AX79"/>
  <c r="BU79" s="1"/>
  <c r="Q79" s="1"/>
  <c r="AX80"/>
  <c r="BU80" s="1"/>
  <c r="Q80" s="1"/>
  <c r="BF80"/>
  <c r="DU80" s="1"/>
  <c r="Y80" s="1"/>
  <c r="BB80"/>
  <c r="CU80" s="1"/>
  <c r="U80" s="1"/>
  <c r="BJ80"/>
  <c r="EU80" s="1"/>
  <c r="AC80" s="1"/>
  <c r="BJ74"/>
  <c r="EU74" s="1"/>
  <c r="AC74" s="1"/>
  <c r="FM49" i="50" l="1"/>
  <c r="FM47"/>
  <c r="FM48"/>
  <c r="FM50"/>
  <c r="FM51"/>
  <c r="AD12" i="70"/>
  <c r="FK36"/>
  <c r="AD12" i="66"/>
  <c r="FK36"/>
  <c r="AD12" i="64"/>
  <c r="FK36"/>
  <c r="AD12" i="63"/>
  <c r="FK36"/>
  <c r="AD12" i="51"/>
  <c r="FK36"/>
  <c r="AD12" i="56"/>
  <c r="FK36"/>
  <c r="AD12" i="53"/>
  <c r="FK36"/>
  <c r="AD12" i="54"/>
  <c r="FK36"/>
  <c r="AD12" i="60"/>
  <c r="FK36"/>
  <c r="AD12" i="69"/>
  <c r="FK36"/>
  <c r="AD12" i="68"/>
  <c r="FK36"/>
  <c r="AD12" i="47"/>
  <c r="FK36"/>
  <c r="AD12" i="45"/>
  <c r="FK36"/>
  <c r="AD12" i="49"/>
  <c r="FK36"/>
  <c r="AD12" i="55"/>
  <c r="FK36"/>
  <c r="AD12" i="62"/>
  <c r="FK36"/>
  <c r="AD12" i="67"/>
  <c r="FK36"/>
  <c r="AD12" i="58"/>
  <c r="FK36"/>
  <c r="AD12" i="48"/>
  <c r="FK36"/>
  <c r="AD12" i="52"/>
  <c r="FK36"/>
  <c r="AD12" i="57"/>
  <c r="FK36"/>
  <c r="AD12" i="61"/>
  <c r="FK36"/>
  <c r="AD12" i="71"/>
  <c r="FK36"/>
  <c r="AD12" i="46"/>
  <c r="FK36"/>
  <c r="AD12" i="44"/>
  <c r="FK36"/>
  <c r="AD12" i="50"/>
  <c r="FK36"/>
  <c r="AD12" i="65"/>
  <c r="FK36"/>
  <c r="AD12" i="59"/>
  <c r="FK36"/>
  <c r="FL39" i="72"/>
  <c r="FL38"/>
  <c r="FL37"/>
  <c r="FL36"/>
  <c r="FM36" s="1"/>
  <c r="FM84" i="67"/>
  <c r="FM51"/>
  <c r="FM67"/>
  <c r="FM83"/>
  <c r="FM39"/>
  <c r="FM55"/>
  <c r="FM71"/>
  <c r="FM38"/>
  <c r="FM54"/>
  <c r="FM70"/>
  <c r="FM37"/>
  <c r="FM53"/>
  <c r="FM69"/>
  <c r="FM85"/>
  <c r="FM48"/>
  <c r="FM64"/>
  <c r="FM80"/>
  <c r="FM43"/>
  <c r="FM59"/>
  <c r="FM75"/>
  <c r="FM47"/>
  <c r="FM63"/>
  <c r="FM79"/>
  <c r="FM46"/>
  <c r="FM62"/>
  <c r="FM78"/>
  <c r="FM45"/>
  <c r="FM61"/>
  <c r="FM77"/>
  <c r="FM40"/>
  <c r="FM56"/>
  <c r="FM72"/>
  <c r="FM42"/>
  <c r="FM74"/>
  <c r="FM57"/>
  <c r="FM36"/>
  <c r="FM68"/>
  <c r="FM50"/>
  <c r="FM82"/>
  <c r="FM65"/>
  <c r="FM44"/>
  <c r="FM76"/>
  <c r="FM58"/>
  <c r="FM41"/>
  <c r="FM73"/>
  <c r="FM52"/>
  <c r="FM66"/>
  <c r="FM49"/>
  <c r="FM81"/>
  <c r="FM60"/>
  <c r="FM84" i="53"/>
  <c r="FM51"/>
  <c r="FM67"/>
  <c r="FM83"/>
  <c r="FM50"/>
  <c r="FM66"/>
  <c r="FM82"/>
  <c r="FM49"/>
  <c r="FM65"/>
  <c r="FM81"/>
  <c r="FM44"/>
  <c r="FM60"/>
  <c r="FM76"/>
  <c r="FM39"/>
  <c r="FM55"/>
  <c r="FM71"/>
  <c r="FM38"/>
  <c r="FM54"/>
  <c r="FM70"/>
  <c r="FM37"/>
  <c r="FM53"/>
  <c r="FM69"/>
  <c r="FM85"/>
  <c r="FM48"/>
  <c r="FM64"/>
  <c r="FM80"/>
  <c r="FM43"/>
  <c r="FM59"/>
  <c r="FM75"/>
  <c r="FM42"/>
  <c r="FM58"/>
  <c r="FM74"/>
  <c r="FM41"/>
  <c r="FM57"/>
  <c r="FM73"/>
  <c r="FM36"/>
  <c r="FM52"/>
  <c r="FM68"/>
  <c r="FM47"/>
  <c r="FM63"/>
  <c r="FM79"/>
  <c r="FM46"/>
  <c r="FM62"/>
  <c r="FM78"/>
  <c r="FM45"/>
  <c r="FM61"/>
  <c r="FM77"/>
  <c r="FM40"/>
  <c r="FM56"/>
  <c r="FM72"/>
  <c r="FM84" i="56"/>
  <c r="FM47"/>
  <c r="FM63"/>
  <c r="FM79"/>
  <c r="FM46"/>
  <c r="FM62"/>
  <c r="FM78"/>
  <c r="FM45"/>
  <c r="FM61"/>
  <c r="FM77"/>
  <c r="FM40"/>
  <c r="FM56"/>
  <c r="FM72"/>
  <c r="FM39"/>
  <c r="FM55"/>
  <c r="FM71"/>
  <c r="FM38"/>
  <c r="FM54"/>
  <c r="FM70"/>
  <c r="FM37"/>
  <c r="FM53"/>
  <c r="FM69"/>
  <c r="FM85"/>
  <c r="FM48"/>
  <c r="FM64"/>
  <c r="FM80"/>
  <c r="FM43"/>
  <c r="FM75"/>
  <c r="FM58"/>
  <c r="FM41"/>
  <c r="FM73"/>
  <c r="FM52"/>
  <c r="FM51"/>
  <c r="FM83"/>
  <c r="FM66"/>
  <c r="FM49"/>
  <c r="FM81"/>
  <c r="FM60"/>
  <c r="FM59"/>
  <c r="FM42"/>
  <c r="FM74"/>
  <c r="FM57"/>
  <c r="FM36"/>
  <c r="FM68"/>
  <c r="FM67"/>
  <c r="FM50"/>
  <c r="FM82"/>
  <c r="FM65"/>
  <c r="FM44"/>
  <c r="FM76"/>
  <c r="FM84" i="64"/>
  <c r="FM43"/>
  <c r="FM59"/>
  <c r="FM75"/>
  <c r="FM42"/>
  <c r="FM58"/>
  <c r="FM74"/>
  <c r="FM41"/>
  <c r="FM57"/>
  <c r="FM73"/>
  <c r="FM36"/>
  <c r="FM52"/>
  <c r="FM68"/>
  <c r="FM47"/>
  <c r="FM63"/>
  <c r="FM79"/>
  <c r="FM46"/>
  <c r="FM62"/>
  <c r="FM78"/>
  <c r="FM45"/>
  <c r="FM61"/>
  <c r="FM77"/>
  <c r="FM40"/>
  <c r="FM56"/>
  <c r="FM72"/>
  <c r="FM51"/>
  <c r="FM67"/>
  <c r="FM83"/>
  <c r="FM50"/>
  <c r="FM66"/>
  <c r="FM82"/>
  <c r="FM49"/>
  <c r="FM65"/>
  <c r="FM81"/>
  <c r="FM44"/>
  <c r="FM60"/>
  <c r="FM76"/>
  <c r="FM39"/>
  <c r="FM55"/>
  <c r="FM71"/>
  <c r="FM38"/>
  <c r="FM54"/>
  <c r="FM70"/>
  <c r="FM37"/>
  <c r="FM53"/>
  <c r="FM69"/>
  <c r="FM85"/>
  <c r="FM48"/>
  <c r="FM64"/>
  <c r="FM80"/>
  <c r="FM84" i="65"/>
  <c r="FM51"/>
  <c r="FM67"/>
  <c r="FM83"/>
  <c r="FM50"/>
  <c r="FM66"/>
  <c r="FM82"/>
  <c r="FM49"/>
  <c r="FM65"/>
  <c r="FM81"/>
  <c r="FM44"/>
  <c r="FM60"/>
  <c r="FM76"/>
  <c r="FM39"/>
  <c r="FM55"/>
  <c r="FM71"/>
  <c r="FM38"/>
  <c r="FM54"/>
  <c r="FM70"/>
  <c r="FM37"/>
  <c r="FM53"/>
  <c r="FM69"/>
  <c r="FM85"/>
  <c r="FM48"/>
  <c r="FM64"/>
  <c r="FM80"/>
  <c r="FM43"/>
  <c r="FM59"/>
  <c r="FM75"/>
  <c r="FM42"/>
  <c r="FM58"/>
  <c r="FM74"/>
  <c r="FM41"/>
  <c r="FM57"/>
  <c r="FM73"/>
  <c r="FM36"/>
  <c r="FM52"/>
  <c r="FM68"/>
  <c r="FM47"/>
  <c r="FM63"/>
  <c r="FM79"/>
  <c r="FM46"/>
  <c r="FM62"/>
  <c r="FM78"/>
  <c r="FM45"/>
  <c r="FM61"/>
  <c r="FM77"/>
  <c r="FM40"/>
  <c r="FM56"/>
  <c r="FM72"/>
  <c r="FM84" i="45"/>
  <c r="FM36"/>
  <c r="FM43"/>
  <c r="FM59"/>
  <c r="FM75"/>
  <c r="FM42"/>
  <c r="FM58"/>
  <c r="FM74"/>
  <c r="FM41"/>
  <c r="FM57"/>
  <c r="FM73"/>
  <c r="FM40"/>
  <c r="FM56"/>
  <c r="FM72"/>
  <c r="FM47"/>
  <c r="FM63"/>
  <c r="FM79"/>
  <c r="FM46"/>
  <c r="FM62"/>
  <c r="FM78"/>
  <c r="FM45"/>
  <c r="FM61"/>
  <c r="FM77"/>
  <c r="FM44"/>
  <c r="FM60"/>
  <c r="FM76"/>
  <c r="FM51"/>
  <c r="FM67"/>
  <c r="FM83"/>
  <c r="FM50"/>
  <c r="FM66"/>
  <c r="FM82"/>
  <c r="FM49"/>
  <c r="FM65"/>
  <c r="FM81"/>
  <c r="FM48"/>
  <c r="FM64"/>
  <c r="FM80"/>
  <c r="FM39"/>
  <c r="FM55"/>
  <c r="FM71"/>
  <c r="FM38"/>
  <c r="FM54"/>
  <c r="FM70"/>
  <c r="FM37"/>
  <c r="FM53"/>
  <c r="FM69"/>
  <c r="FM85"/>
  <c r="FM52"/>
  <c r="FM68"/>
  <c r="FM84" i="47"/>
  <c r="FM47"/>
  <c r="FM63"/>
  <c r="FM79"/>
  <c r="FM46"/>
  <c r="FM62"/>
  <c r="FM78"/>
  <c r="FM45"/>
  <c r="FM61"/>
  <c r="FM77"/>
  <c r="FM40"/>
  <c r="FM56"/>
  <c r="FM72"/>
  <c r="FM51"/>
  <c r="FM67"/>
  <c r="FM83"/>
  <c r="FM50"/>
  <c r="FM66"/>
  <c r="FM82"/>
  <c r="FM49"/>
  <c r="FM65"/>
  <c r="FM81"/>
  <c r="FM44"/>
  <c r="FM60"/>
  <c r="FM76"/>
  <c r="FM39"/>
  <c r="FM55"/>
  <c r="FM71"/>
  <c r="FM38"/>
  <c r="FM54"/>
  <c r="FM70"/>
  <c r="FM37"/>
  <c r="FM53"/>
  <c r="FM69"/>
  <c r="FM85"/>
  <c r="FM48"/>
  <c r="FM64"/>
  <c r="FM80"/>
  <c r="FM43"/>
  <c r="FM59"/>
  <c r="FM75"/>
  <c r="FM42"/>
  <c r="FM58"/>
  <c r="FM74"/>
  <c r="FM41"/>
  <c r="FM57"/>
  <c r="FM73"/>
  <c r="FM36"/>
  <c r="FM52"/>
  <c r="FM68"/>
  <c r="FM84" i="58"/>
  <c r="FM43"/>
  <c r="FM59"/>
  <c r="FM75"/>
  <c r="FM42"/>
  <c r="FM58"/>
  <c r="FM74"/>
  <c r="FM41"/>
  <c r="FM57"/>
  <c r="FM73"/>
  <c r="FM36"/>
  <c r="FM52"/>
  <c r="FM68"/>
  <c r="FM47"/>
  <c r="FM63"/>
  <c r="FM79"/>
  <c r="FM46"/>
  <c r="FM62"/>
  <c r="FM78"/>
  <c r="FM45"/>
  <c r="FM61"/>
  <c r="FM77"/>
  <c r="FM40"/>
  <c r="FM56"/>
  <c r="FM72"/>
  <c r="FM51"/>
  <c r="FM67"/>
  <c r="FM83"/>
  <c r="FM50"/>
  <c r="FM66"/>
  <c r="FM82"/>
  <c r="FM49"/>
  <c r="FM65"/>
  <c r="FM81"/>
  <c r="FM44"/>
  <c r="FM60"/>
  <c r="FM76"/>
  <c r="FM39"/>
  <c r="FM55"/>
  <c r="FM71"/>
  <c r="FM38"/>
  <c r="FM54"/>
  <c r="FM70"/>
  <c r="FM37"/>
  <c r="FM53"/>
  <c r="FM69"/>
  <c r="FM85"/>
  <c r="FM48"/>
  <c r="FM64"/>
  <c r="FM80"/>
  <c r="FM84" i="61"/>
  <c r="FM51"/>
  <c r="FM67"/>
  <c r="FM83"/>
  <c r="FM50"/>
  <c r="FM66"/>
  <c r="FM82"/>
  <c r="FM49"/>
  <c r="FM65"/>
  <c r="FM81"/>
  <c r="FM44"/>
  <c r="FM60"/>
  <c r="FM76"/>
  <c r="FM39"/>
  <c r="FM55"/>
  <c r="FM71"/>
  <c r="FM38"/>
  <c r="FM54"/>
  <c r="FM70"/>
  <c r="FM37"/>
  <c r="FM53"/>
  <c r="FM69"/>
  <c r="FM85"/>
  <c r="FM48"/>
  <c r="FM64"/>
  <c r="FM80"/>
  <c r="FM43"/>
  <c r="FM59"/>
  <c r="FM75"/>
  <c r="FM42"/>
  <c r="FM58"/>
  <c r="FM74"/>
  <c r="FM41"/>
  <c r="FM57"/>
  <c r="FM73"/>
  <c r="FM36"/>
  <c r="FM52"/>
  <c r="FM68"/>
  <c r="FM47"/>
  <c r="FM63"/>
  <c r="FM79"/>
  <c r="FM46"/>
  <c r="FM62"/>
  <c r="FM78"/>
  <c r="FM45"/>
  <c r="FM61"/>
  <c r="FM77"/>
  <c r="FM40"/>
  <c r="FM56"/>
  <c r="FM72"/>
  <c r="FM84" i="62"/>
  <c r="FM43"/>
  <c r="FM59"/>
  <c r="FM75"/>
  <c r="FM42"/>
  <c r="FM58"/>
  <c r="FM74"/>
  <c r="FM41"/>
  <c r="FM57"/>
  <c r="FM73"/>
  <c r="FM36"/>
  <c r="FM52"/>
  <c r="FM68"/>
  <c r="FM47"/>
  <c r="FM63"/>
  <c r="FM79"/>
  <c r="FM46"/>
  <c r="FM62"/>
  <c r="FM78"/>
  <c r="FM45"/>
  <c r="FM61"/>
  <c r="FM77"/>
  <c r="FM40"/>
  <c r="FM56"/>
  <c r="FM72"/>
  <c r="FM51"/>
  <c r="FM67"/>
  <c r="FM83"/>
  <c r="FM50"/>
  <c r="FM66"/>
  <c r="FM82"/>
  <c r="FM49"/>
  <c r="FM65"/>
  <c r="FM81"/>
  <c r="FM44"/>
  <c r="FM60"/>
  <c r="FM76"/>
  <c r="FM39"/>
  <c r="FM55"/>
  <c r="FM71"/>
  <c r="FM38"/>
  <c r="FM54"/>
  <c r="FM70"/>
  <c r="FM37"/>
  <c r="FM53"/>
  <c r="FM69"/>
  <c r="FM85"/>
  <c r="FM48"/>
  <c r="FM64"/>
  <c r="FM80"/>
  <c r="FM84" i="57"/>
  <c r="FM39"/>
  <c r="FM55"/>
  <c r="FM71"/>
  <c r="FM38"/>
  <c r="FM54"/>
  <c r="FM70"/>
  <c r="FM37"/>
  <c r="FM53"/>
  <c r="FM47"/>
  <c r="FM63"/>
  <c r="FM79"/>
  <c r="FM46"/>
  <c r="FM62"/>
  <c r="FM78"/>
  <c r="FM45"/>
  <c r="FM61"/>
  <c r="FM67"/>
  <c r="FM50"/>
  <c r="FM82"/>
  <c r="FM65"/>
  <c r="FM81"/>
  <c r="FM44"/>
  <c r="FM60"/>
  <c r="FM76"/>
  <c r="FM43"/>
  <c r="FM75"/>
  <c r="FM58"/>
  <c r="FM41"/>
  <c r="FM69"/>
  <c r="FM85"/>
  <c r="FM48"/>
  <c r="FM64"/>
  <c r="FM80"/>
  <c r="FM51"/>
  <c r="FM83"/>
  <c r="FM66"/>
  <c r="FM49"/>
  <c r="FM73"/>
  <c r="FM36"/>
  <c r="FM52"/>
  <c r="FM68"/>
  <c r="FM59"/>
  <c r="FM42"/>
  <c r="FM74"/>
  <c r="FM57"/>
  <c r="FM77"/>
  <c r="FM40"/>
  <c r="FM56"/>
  <c r="FM72"/>
  <c r="FM84" i="49"/>
  <c r="FM47"/>
  <c r="FM63"/>
  <c r="FM79"/>
  <c r="FM46"/>
  <c r="FM62"/>
  <c r="FM78"/>
  <c r="FM45"/>
  <c r="FM61"/>
  <c r="FM77"/>
  <c r="FM40"/>
  <c r="FM56"/>
  <c r="FM72"/>
  <c r="FM51"/>
  <c r="FM67"/>
  <c r="FM83"/>
  <c r="FM50"/>
  <c r="FM66"/>
  <c r="FM82"/>
  <c r="FM49"/>
  <c r="FM65"/>
  <c r="FM81"/>
  <c r="FM44"/>
  <c r="FM60"/>
  <c r="FM76"/>
  <c r="FM39"/>
  <c r="FM55"/>
  <c r="FM71"/>
  <c r="FM38"/>
  <c r="FM54"/>
  <c r="FM70"/>
  <c r="FM37"/>
  <c r="FM53"/>
  <c r="FM69"/>
  <c r="FM85"/>
  <c r="FM48"/>
  <c r="FM64"/>
  <c r="FM80"/>
  <c r="FM43"/>
  <c r="FM59"/>
  <c r="FM75"/>
  <c r="FM42"/>
  <c r="FM58"/>
  <c r="FM74"/>
  <c r="FM41"/>
  <c r="FM57"/>
  <c r="FM73"/>
  <c r="FM36"/>
  <c r="FM52"/>
  <c r="FM68"/>
  <c r="FM84" i="51"/>
  <c r="FM77"/>
  <c r="FM47"/>
  <c r="FM63"/>
  <c r="FM79"/>
  <c r="FM46"/>
  <c r="FM62"/>
  <c r="FM78"/>
  <c r="FM73"/>
  <c r="FM49"/>
  <c r="FM40"/>
  <c r="FM56"/>
  <c r="FM72"/>
  <c r="FM41"/>
  <c r="FM51"/>
  <c r="FM67"/>
  <c r="FM83"/>
  <c r="FM50"/>
  <c r="FM66"/>
  <c r="FM82"/>
  <c r="FM81"/>
  <c r="FM53"/>
  <c r="FM44"/>
  <c r="FM60"/>
  <c r="FM76"/>
  <c r="FM57"/>
  <c r="FM39"/>
  <c r="FM55"/>
  <c r="FM71"/>
  <c r="FM38"/>
  <c r="FM54"/>
  <c r="FM70"/>
  <c r="FM45"/>
  <c r="FM85"/>
  <c r="FM65"/>
  <c r="FM48"/>
  <c r="FM64"/>
  <c r="FM80"/>
  <c r="FM61"/>
  <c r="FM43"/>
  <c r="FM59"/>
  <c r="FM75"/>
  <c r="FM42"/>
  <c r="FM58"/>
  <c r="FM74"/>
  <c r="FM69"/>
  <c r="FM37"/>
  <c r="FM36"/>
  <c r="FM52"/>
  <c r="FM68"/>
  <c r="FM84" i="52"/>
  <c r="FM43"/>
  <c r="FM59"/>
  <c r="FM75"/>
  <c r="FM42"/>
  <c r="FM58"/>
  <c r="FM74"/>
  <c r="FM41"/>
  <c r="FM57"/>
  <c r="FM73"/>
  <c r="FM36"/>
  <c r="FM52"/>
  <c r="FM68"/>
  <c r="FM47"/>
  <c r="FM63"/>
  <c r="FM79"/>
  <c r="FM46"/>
  <c r="FM62"/>
  <c r="FM78"/>
  <c r="FM45"/>
  <c r="FM61"/>
  <c r="FM77"/>
  <c r="FM40"/>
  <c r="FM56"/>
  <c r="FM72"/>
  <c r="FM51"/>
  <c r="FM67"/>
  <c r="FM83"/>
  <c r="FM50"/>
  <c r="FM66"/>
  <c r="FM82"/>
  <c r="FM49"/>
  <c r="FM65"/>
  <c r="FM81"/>
  <c r="FM44"/>
  <c r="FM60"/>
  <c r="FM76"/>
  <c r="FM39"/>
  <c r="FM55"/>
  <c r="FM71"/>
  <c r="FM38"/>
  <c r="FM54"/>
  <c r="FM70"/>
  <c r="FM37"/>
  <c r="FM53"/>
  <c r="FM69"/>
  <c r="FM85"/>
  <c r="FM48"/>
  <c r="FM64"/>
  <c r="FM80"/>
  <c r="FN36" i="47"/>
  <c r="FM84" i="70"/>
  <c r="FM51"/>
  <c r="FM67"/>
  <c r="FM83"/>
  <c r="FM50"/>
  <c r="FM66"/>
  <c r="FM82"/>
  <c r="FM49"/>
  <c r="FM65"/>
  <c r="FM81"/>
  <c r="FM44"/>
  <c r="FM60"/>
  <c r="FM76"/>
  <c r="FM39"/>
  <c r="FM55"/>
  <c r="FM71"/>
  <c r="FM38"/>
  <c r="FM54"/>
  <c r="FM70"/>
  <c r="FM37"/>
  <c r="FM53"/>
  <c r="FM69"/>
  <c r="FM85"/>
  <c r="FM48"/>
  <c r="FM64"/>
  <c r="FM80"/>
  <c r="FM43"/>
  <c r="FM59"/>
  <c r="FM75"/>
  <c r="FM42"/>
  <c r="FM58"/>
  <c r="FM74"/>
  <c r="FM41"/>
  <c r="FM57"/>
  <c r="FM73"/>
  <c r="FM36"/>
  <c r="FM52"/>
  <c r="FM68"/>
  <c r="FM47"/>
  <c r="FM63"/>
  <c r="FM79"/>
  <c r="FM46"/>
  <c r="FM62"/>
  <c r="FM78"/>
  <c r="FM45"/>
  <c r="FM61"/>
  <c r="FM77"/>
  <c r="FM40"/>
  <c r="FM56"/>
  <c r="FM72"/>
  <c r="FM84" i="50"/>
  <c r="FM39"/>
  <c r="FM55"/>
  <c r="FM71"/>
  <c r="FM38"/>
  <c r="FM54"/>
  <c r="FM70"/>
  <c r="FM37"/>
  <c r="FM53"/>
  <c r="FM69"/>
  <c r="FM85"/>
  <c r="FM64"/>
  <c r="FM80"/>
  <c r="FM43"/>
  <c r="FM59"/>
  <c r="FM75"/>
  <c r="FM42"/>
  <c r="FM58"/>
  <c r="FM74"/>
  <c r="FM41"/>
  <c r="FM57"/>
  <c r="FM73"/>
  <c r="FM36"/>
  <c r="FM52"/>
  <c r="FM68"/>
  <c r="FM63"/>
  <c r="FM79"/>
  <c r="FM46"/>
  <c r="FM62"/>
  <c r="FM78"/>
  <c r="FM45"/>
  <c r="FM61"/>
  <c r="FM77"/>
  <c r="FM40"/>
  <c r="FM56"/>
  <c r="FM72"/>
  <c r="FM67"/>
  <c r="FM83"/>
  <c r="FM66"/>
  <c r="FM82"/>
  <c r="FM65"/>
  <c r="FM81"/>
  <c r="FM44"/>
  <c r="FM60"/>
  <c r="FM76"/>
  <c r="FM84" i="68"/>
  <c r="FM47"/>
  <c r="FM63"/>
  <c r="FM79"/>
  <c r="FM46"/>
  <c r="FM62"/>
  <c r="FM78"/>
  <c r="FM45"/>
  <c r="FM61"/>
  <c r="FM77"/>
  <c r="FM40"/>
  <c r="FM56"/>
  <c r="FM72"/>
  <c r="FM39"/>
  <c r="FM55"/>
  <c r="FM71"/>
  <c r="FM38"/>
  <c r="FM54"/>
  <c r="FM70"/>
  <c r="FM37"/>
  <c r="FM53"/>
  <c r="FM69"/>
  <c r="FM85"/>
  <c r="FM48"/>
  <c r="FM64"/>
  <c r="FM80"/>
  <c r="FM51"/>
  <c r="FM83"/>
  <c r="FM66"/>
  <c r="FM49"/>
  <c r="FM81"/>
  <c r="FM60"/>
  <c r="FM59"/>
  <c r="FM42"/>
  <c r="FM74"/>
  <c r="FM57"/>
  <c r="FM36"/>
  <c r="FM68"/>
  <c r="FM67"/>
  <c r="FM50"/>
  <c r="FM82"/>
  <c r="FM65"/>
  <c r="FM44"/>
  <c r="FM76"/>
  <c r="FM43"/>
  <c r="FM75"/>
  <c r="FM58"/>
  <c r="FM41"/>
  <c r="FM73"/>
  <c r="FM52"/>
  <c r="FM84" i="44"/>
  <c r="FM51"/>
  <c r="FM67"/>
  <c r="FM83"/>
  <c r="FM50"/>
  <c r="FM66"/>
  <c r="FM82"/>
  <c r="FM49"/>
  <c r="FM65"/>
  <c r="FM81"/>
  <c r="FM44"/>
  <c r="FM60"/>
  <c r="FM76"/>
  <c r="FM39"/>
  <c r="FM55"/>
  <c r="FM71"/>
  <c r="FM38"/>
  <c r="FM54"/>
  <c r="FM70"/>
  <c r="FM37"/>
  <c r="FM53"/>
  <c r="FM69"/>
  <c r="FM85"/>
  <c r="FM48"/>
  <c r="FM64"/>
  <c r="FM80"/>
  <c r="FM43"/>
  <c r="FM59"/>
  <c r="FM75"/>
  <c r="FM42"/>
  <c r="FM58"/>
  <c r="FM74"/>
  <c r="FM41"/>
  <c r="FM57"/>
  <c r="FM73"/>
  <c r="FM36"/>
  <c r="FM52"/>
  <c r="FM68"/>
  <c r="FM47"/>
  <c r="FM63"/>
  <c r="FM79"/>
  <c r="FM46"/>
  <c r="FM62"/>
  <c r="FM78"/>
  <c r="FM45"/>
  <c r="FM61"/>
  <c r="FM77"/>
  <c r="FM40"/>
  <c r="FM56"/>
  <c r="FM72"/>
  <c r="FM84" i="66"/>
  <c r="FM43"/>
  <c r="FM59"/>
  <c r="FM75"/>
  <c r="FM42"/>
  <c r="FM58"/>
  <c r="FM74"/>
  <c r="FM41"/>
  <c r="FM57"/>
  <c r="FM73"/>
  <c r="FM36"/>
  <c r="FM52"/>
  <c r="FM68"/>
  <c r="FM47"/>
  <c r="FM63"/>
  <c r="FM79"/>
  <c r="FM46"/>
  <c r="FM62"/>
  <c r="FM78"/>
  <c r="FM45"/>
  <c r="FM61"/>
  <c r="FM77"/>
  <c r="FM40"/>
  <c r="FM56"/>
  <c r="FM72"/>
  <c r="FM51"/>
  <c r="FM67"/>
  <c r="FM83"/>
  <c r="FM50"/>
  <c r="FM66"/>
  <c r="FM82"/>
  <c r="FM49"/>
  <c r="FM65"/>
  <c r="FM81"/>
  <c r="FM44"/>
  <c r="FM60"/>
  <c r="FM76"/>
  <c r="FM39"/>
  <c r="FM55"/>
  <c r="FM71"/>
  <c r="FM38"/>
  <c r="FM54"/>
  <c r="FM70"/>
  <c r="FM37"/>
  <c r="FM53"/>
  <c r="FM69"/>
  <c r="FM85"/>
  <c r="FM48"/>
  <c r="FM64"/>
  <c r="FM80"/>
  <c r="FM84" i="71"/>
  <c r="FM39"/>
  <c r="FM55"/>
  <c r="FM71"/>
  <c r="FM37"/>
  <c r="FM46"/>
  <c r="FM62"/>
  <c r="FM78"/>
  <c r="FM49"/>
  <c r="FM65"/>
  <c r="FM81"/>
  <c r="FM52"/>
  <c r="FM68"/>
  <c r="FM43"/>
  <c r="FM59"/>
  <c r="FM75"/>
  <c r="FM44"/>
  <c r="FM50"/>
  <c r="FM66"/>
  <c r="FM82"/>
  <c r="FM53"/>
  <c r="FM69"/>
  <c r="FM85"/>
  <c r="FM56"/>
  <c r="FM72"/>
  <c r="FM40"/>
  <c r="FM47"/>
  <c r="FM63"/>
  <c r="FM79"/>
  <c r="FM38"/>
  <c r="FM54"/>
  <c r="FM70"/>
  <c r="FM41"/>
  <c r="FM57"/>
  <c r="FM73"/>
  <c r="FM36"/>
  <c r="FM60"/>
  <c r="FM76"/>
  <c r="FM51"/>
  <c r="FM67"/>
  <c r="FM83"/>
  <c r="FM42"/>
  <c r="FM58"/>
  <c r="FM74"/>
  <c r="FM45"/>
  <c r="FM61"/>
  <c r="FM77"/>
  <c r="FM48"/>
  <c r="FM64"/>
  <c r="FM80"/>
  <c r="FM84" i="46"/>
  <c r="FM39"/>
  <c r="FM55"/>
  <c r="FM71"/>
  <c r="FM38"/>
  <c r="FM54"/>
  <c r="FM70"/>
  <c r="FM37"/>
  <c r="FM53"/>
  <c r="FM69"/>
  <c r="FM85"/>
  <c r="FM48"/>
  <c r="FM64"/>
  <c r="FM80"/>
  <c r="FM43"/>
  <c r="FM59"/>
  <c r="FM75"/>
  <c r="FM42"/>
  <c r="FM58"/>
  <c r="FM74"/>
  <c r="FM41"/>
  <c r="FM57"/>
  <c r="FM73"/>
  <c r="FM36"/>
  <c r="FM52"/>
  <c r="FM68"/>
  <c r="FM47"/>
  <c r="FM63"/>
  <c r="FM79"/>
  <c r="FM46"/>
  <c r="FM62"/>
  <c r="FM78"/>
  <c r="FM45"/>
  <c r="FM61"/>
  <c r="FM77"/>
  <c r="FM40"/>
  <c r="FM56"/>
  <c r="FM72"/>
  <c r="FM51"/>
  <c r="FM67"/>
  <c r="FM83"/>
  <c r="FM50"/>
  <c r="FM66"/>
  <c r="FM82"/>
  <c r="FM49"/>
  <c r="FM65"/>
  <c r="FM81"/>
  <c r="FM44"/>
  <c r="FM60"/>
  <c r="FM76"/>
  <c r="FM84" i="48"/>
  <c r="FM39"/>
  <c r="FM55"/>
  <c r="FM71"/>
  <c r="FM38"/>
  <c r="FM54"/>
  <c r="FM70"/>
  <c r="FM37"/>
  <c r="FM53"/>
  <c r="FM69"/>
  <c r="FM85"/>
  <c r="FM48"/>
  <c r="FM64"/>
  <c r="FM80"/>
  <c r="FM43"/>
  <c r="FM59"/>
  <c r="FM75"/>
  <c r="FM42"/>
  <c r="FM58"/>
  <c r="FM74"/>
  <c r="FM41"/>
  <c r="FM57"/>
  <c r="FM73"/>
  <c r="FM36"/>
  <c r="FM52"/>
  <c r="FM68"/>
  <c r="FM47"/>
  <c r="FM63"/>
  <c r="FM79"/>
  <c r="FM46"/>
  <c r="FM62"/>
  <c r="FM78"/>
  <c r="FM45"/>
  <c r="FM61"/>
  <c r="FM77"/>
  <c r="FM40"/>
  <c r="FM56"/>
  <c r="FM72"/>
  <c r="FM51"/>
  <c r="FM67"/>
  <c r="FM83"/>
  <c r="FM50"/>
  <c r="FM66"/>
  <c r="FM82"/>
  <c r="FM49"/>
  <c r="FM65"/>
  <c r="FM81"/>
  <c r="FM44"/>
  <c r="FM60"/>
  <c r="FM76"/>
  <c r="FM84" i="54"/>
  <c r="FM43"/>
  <c r="FM59"/>
  <c r="FM75"/>
  <c r="FM42"/>
  <c r="FM58"/>
  <c r="FM74"/>
  <c r="FM41"/>
  <c r="FM57"/>
  <c r="FM73"/>
  <c r="FM36"/>
  <c r="FM52"/>
  <c r="FM68"/>
  <c r="FM47"/>
  <c r="FM63"/>
  <c r="FM79"/>
  <c r="FM46"/>
  <c r="FM62"/>
  <c r="FM78"/>
  <c r="FM45"/>
  <c r="FM61"/>
  <c r="FM77"/>
  <c r="FM40"/>
  <c r="FM56"/>
  <c r="FM72"/>
  <c r="FM51"/>
  <c r="FM67"/>
  <c r="FM83"/>
  <c r="FM50"/>
  <c r="FM66"/>
  <c r="FM82"/>
  <c r="FM49"/>
  <c r="FM65"/>
  <c r="FM81"/>
  <c r="FM44"/>
  <c r="FM60"/>
  <c r="FM76"/>
  <c r="FM39"/>
  <c r="FM55"/>
  <c r="FM71"/>
  <c r="FM38"/>
  <c r="FM54"/>
  <c r="FM70"/>
  <c r="FM37"/>
  <c r="FM53"/>
  <c r="FM69"/>
  <c r="FM85"/>
  <c r="FM48"/>
  <c r="FM64"/>
  <c r="FM80"/>
  <c r="FM84" i="60"/>
  <c r="FM43"/>
  <c r="FM59"/>
  <c r="FM75"/>
  <c r="FM42"/>
  <c r="FM58"/>
  <c r="FM74"/>
  <c r="FM41"/>
  <c r="FM57"/>
  <c r="FM73"/>
  <c r="FM36"/>
  <c r="FM52"/>
  <c r="FM68"/>
  <c r="FM47"/>
  <c r="FM63"/>
  <c r="FM79"/>
  <c r="FM46"/>
  <c r="FM62"/>
  <c r="FM78"/>
  <c r="FM45"/>
  <c r="FM61"/>
  <c r="FM77"/>
  <c r="FM40"/>
  <c r="FM56"/>
  <c r="FM72"/>
  <c r="FM51"/>
  <c r="FM67"/>
  <c r="FM83"/>
  <c r="FM50"/>
  <c r="FM66"/>
  <c r="FM82"/>
  <c r="FM49"/>
  <c r="FM65"/>
  <c r="FM81"/>
  <c r="FM44"/>
  <c r="FM60"/>
  <c r="FM76"/>
  <c r="FM39"/>
  <c r="FM55"/>
  <c r="FM71"/>
  <c r="FM38"/>
  <c r="FM54"/>
  <c r="FM70"/>
  <c r="FM37"/>
  <c r="FM53"/>
  <c r="FM69"/>
  <c r="FM85"/>
  <c r="FM48"/>
  <c r="FM64"/>
  <c r="FM80"/>
  <c r="FM84" i="69"/>
  <c r="FM39"/>
  <c r="FM55"/>
  <c r="FM71"/>
  <c r="FM38"/>
  <c r="FM54"/>
  <c r="FM70"/>
  <c r="FM37"/>
  <c r="FM53"/>
  <c r="FM69"/>
  <c r="FM85"/>
  <c r="FM48"/>
  <c r="FM64"/>
  <c r="FM80"/>
  <c r="FM47"/>
  <c r="FM63"/>
  <c r="FM79"/>
  <c r="FM46"/>
  <c r="FM62"/>
  <c r="FM78"/>
  <c r="FM45"/>
  <c r="FM61"/>
  <c r="FM77"/>
  <c r="FM40"/>
  <c r="FM56"/>
  <c r="FM72"/>
  <c r="FM43"/>
  <c r="FM75"/>
  <c r="FM58"/>
  <c r="FM41"/>
  <c r="FM73"/>
  <c r="FM52"/>
  <c r="FM51"/>
  <c r="FM83"/>
  <c r="FM66"/>
  <c r="FM49"/>
  <c r="FM81"/>
  <c r="FM60"/>
  <c r="FM59"/>
  <c r="FM42"/>
  <c r="FM74"/>
  <c r="FM57"/>
  <c r="FM36"/>
  <c r="FM68"/>
  <c r="FM67"/>
  <c r="FM50"/>
  <c r="FM82"/>
  <c r="FM65"/>
  <c r="FM44"/>
  <c r="FM76"/>
  <c r="FM84" i="55"/>
  <c r="FM39"/>
  <c r="FM55"/>
  <c r="FM71"/>
  <c r="FM38"/>
  <c r="FM54"/>
  <c r="FM70"/>
  <c r="FM37"/>
  <c r="FM53"/>
  <c r="FM69"/>
  <c r="FM85"/>
  <c r="FM48"/>
  <c r="FM64"/>
  <c r="FM80"/>
  <c r="FM43"/>
  <c r="FM47"/>
  <c r="FM63"/>
  <c r="FM79"/>
  <c r="FM46"/>
  <c r="FM62"/>
  <c r="FM78"/>
  <c r="FM45"/>
  <c r="FM61"/>
  <c r="FM77"/>
  <c r="FM40"/>
  <c r="FM56"/>
  <c r="FM72"/>
  <c r="FM51"/>
  <c r="FM83"/>
  <c r="FM66"/>
  <c r="FM49"/>
  <c r="FM81"/>
  <c r="FM60"/>
  <c r="FM59"/>
  <c r="FM42"/>
  <c r="FM74"/>
  <c r="FM57"/>
  <c r="FM36"/>
  <c r="FM68"/>
  <c r="FM67"/>
  <c r="FM50"/>
  <c r="FM82"/>
  <c r="FM65"/>
  <c r="FM44"/>
  <c r="FM76"/>
  <c r="FM75"/>
  <c r="FM58"/>
  <c r="FM41"/>
  <c r="FM73"/>
  <c r="FM52"/>
  <c r="FM84" i="63"/>
  <c r="FM51"/>
  <c r="FM67"/>
  <c r="FM83"/>
  <c r="FM50"/>
  <c r="FM66"/>
  <c r="FM82"/>
  <c r="FM49"/>
  <c r="FM65"/>
  <c r="FM81"/>
  <c r="FM44"/>
  <c r="FM60"/>
  <c r="FM76"/>
  <c r="FM39"/>
  <c r="FM55"/>
  <c r="FM71"/>
  <c r="FM38"/>
  <c r="FM54"/>
  <c r="FM70"/>
  <c r="FM37"/>
  <c r="FM53"/>
  <c r="FM69"/>
  <c r="FM85"/>
  <c r="FM48"/>
  <c r="FM64"/>
  <c r="FM80"/>
  <c r="FM43"/>
  <c r="FM59"/>
  <c r="FM75"/>
  <c r="FM42"/>
  <c r="FM58"/>
  <c r="FM74"/>
  <c r="FM41"/>
  <c r="FM57"/>
  <c r="FM73"/>
  <c r="FM36"/>
  <c r="FM52"/>
  <c r="FM68"/>
  <c r="FM47"/>
  <c r="FM63"/>
  <c r="FM79"/>
  <c r="FM46"/>
  <c r="FM62"/>
  <c r="FM78"/>
  <c r="FM45"/>
  <c r="FM61"/>
  <c r="FM77"/>
  <c r="FM40"/>
  <c r="FM56"/>
  <c r="FM72"/>
  <c r="FM84" i="59"/>
  <c r="FM51"/>
  <c r="FM67"/>
  <c r="FM83"/>
  <c r="FM50"/>
  <c r="FM66"/>
  <c r="FM82"/>
  <c r="FM49"/>
  <c r="FM65"/>
  <c r="FM81"/>
  <c r="FM44"/>
  <c r="FM60"/>
  <c r="FM76"/>
  <c r="FM39"/>
  <c r="FM55"/>
  <c r="FM71"/>
  <c r="FM38"/>
  <c r="FM54"/>
  <c r="FM70"/>
  <c r="FM37"/>
  <c r="FM53"/>
  <c r="FM69"/>
  <c r="FM85"/>
  <c r="FM48"/>
  <c r="FM64"/>
  <c r="FM80"/>
  <c r="FM43"/>
  <c r="FM59"/>
  <c r="FM75"/>
  <c r="FM42"/>
  <c r="FM58"/>
  <c r="FM74"/>
  <c r="FM41"/>
  <c r="FM57"/>
  <c r="FM73"/>
  <c r="FM36"/>
  <c r="FM52"/>
  <c r="FM68"/>
  <c r="FM47"/>
  <c r="FM63"/>
  <c r="FM79"/>
  <c r="FM46"/>
  <c r="FM62"/>
  <c r="FM78"/>
  <c r="FM45"/>
  <c r="FM61"/>
  <c r="FM77"/>
  <c r="FM40"/>
  <c r="FM56"/>
  <c r="FM72"/>
  <c r="BC40" i="72"/>
  <c r="CZ40" s="1"/>
  <c r="V40" s="1"/>
  <c r="BD40" s="1"/>
  <c r="DE40" s="1"/>
  <c r="W40" s="1"/>
  <c r="AM40"/>
  <c r="AM41" s="1"/>
  <c r="AM42" s="1"/>
  <c r="BG40"/>
  <c r="DZ40" s="1"/>
  <c r="Z40" s="1"/>
  <c r="BH40" s="1"/>
  <c r="EE40" s="1"/>
  <c r="AA40" s="1"/>
  <c r="AO40"/>
  <c r="BG45"/>
  <c r="DZ45" s="1"/>
  <c r="Z45" s="1"/>
  <c r="BH45" s="1"/>
  <c r="EE45" s="1"/>
  <c r="AA45" s="1"/>
  <c r="BC45"/>
  <c r="CZ45" s="1"/>
  <c r="V45" s="1"/>
  <c r="BD45" s="1"/>
  <c r="DE45" s="1"/>
  <c r="W45" s="1"/>
  <c r="BK45"/>
  <c r="EZ45" s="1"/>
  <c r="AD45" s="1"/>
  <c r="BL45" s="1"/>
  <c r="FE45" s="1"/>
  <c r="AE45" s="1"/>
  <c r="BK41"/>
  <c r="EZ41" s="1"/>
  <c r="AD41" s="1"/>
  <c r="BL41" s="1"/>
  <c r="FE41" s="1"/>
  <c r="AE41" s="1"/>
  <c r="AQ41"/>
  <c r="AY41"/>
  <c r="BZ41" s="1"/>
  <c r="R41" s="1"/>
  <c r="AZ41" s="1"/>
  <c r="CE41" s="1"/>
  <c r="S41" s="1"/>
  <c r="AK41"/>
  <c r="BG41"/>
  <c r="DZ41" s="1"/>
  <c r="Z41" s="1"/>
  <c r="BH41" s="1"/>
  <c r="EE41" s="1"/>
  <c r="AA41" s="1"/>
  <c r="AO41"/>
  <c r="AO42" s="1"/>
  <c r="BC43"/>
  <c r="CZ43" s="1"/>
  <c r="V43" s="1"/>
  <c r="BD43" s="1"/>
  <c r="DE43" s="1"/>
  <c r="W43" s="1"/>
  <c r="AM43"/>
  <c r="BC44" s="1"/>
  <c r="CZ44" s="1"/>
  <c r="V44" s="1"/>
  <c r="BD44" s="1"/>
  <c r="DE44" s="1"/>
  <c r="W44" s="1"/>
  <c r="AY42"/>
  <c r="BZ42" s="1"/>
  <c r="R42" s="1"/>
  <c r="AZ42" s="1"/>
  <c r="CE42" s="1"/>
  <c r="S42" s="1"/>
  <c r="AK42"/>
  <c r="AK43" s="1"/>
  <c r="AY44" s="1"/>
  <c r="BZ44" s="1"/>
  <c r="R44" s="1"/>
  <c r="AZ44" s="1"/>
  <c r="CE44" s="1"/>
  <c r="S44" s="1"/>
  <c r="AY43"/>
  <c r="BZ43" s="1"/>
  <c r="R43" s="1"/>
  <c r="AZ43" s="1"/>
  <c r="CE43" s="1"/>
  <c r="S43" s="1"/>
  <c r="BG42"/>
  <c r="DZ42" s="1"/>
  <c r="Z42" s="1"/>
  <c r="BH42" s="1"/>
  <c r="EE42" s="1"/>
  <c r="AA42" s="1"/>
  <c r="BK42"/>
  <c r="EZ42" s="1"/>
  <c r="AD42" s="1"/>
  <c r="BL42" s="1"/>
  <c r="FE42" s="1"/>
  <c r="AE42" s="1"/>
  <c r="AQ42"/>
  <c r="BK43" s="1"/>
  <c r="EZ43" s="1"/>
  <c r="AD43" s="1"/>
  <c r="BL43" s="1"/>
  <c r="FE43" s="1"/>
  <c r="AE43" s="1"/>
  <c r="X16" i="7"/>
  <c r="FM37" i="72" l="1"/>
  <c r="FM39"/>
  <c r="FM38"/>
  <c r="FL41"/>
  <c r="FN41" s="1"/>
  <c r="FL40"/>
  <c r="FN40" s="1"/>
  <c r="FL42"/>
  <c r="FN42" s="1"/>
  <c r="FN37"/>
  <c r="FN36"/>
  <c r="FN38"/>
  <c r="FN39"/>
  <c r="AK44"/>
  <c r="AM44"/>
  <c r="AM45" s="1"/>
  <c r="BG43"/>
  <c r="DZ43" s="1"/>
  <c r="Z43" s="1"/>
  <c r="BH43" s="1"/>
  <c r="EE43" s="1"/>
  <c r="AA43" s="1"/>
  <c r="FL43" s="1"/>
  <c r="FN43" s="1"/>
  <c r="AO43"/>
  <c r="AQ43"/>
  <c r="BE36"/>
  <c r="DJ36" s="1"/>
  <c r="V12" s="1"/>
  <c r="F30" i="8" s="1"/>
  <c r="AG12" i="7"/>
  <c r="FM41" i="72" l="1"/>
  <c r="FM40"/>
  <c r="FM43"/>
  <c r="FM42"/>
  <c r="BK44"/>
  <c r="EZ44" s="1"/>
  <c r="AD44" s="1"/>
  <c r="BL44" s="1"/>
  <c r="FE44" s="1"/>
  <c r="AE44" s="1"/>
  <c r="BM36" s="1"/>
  <c r="FJ36" s="1"/>
  <c r="AQ44"/>
  <c r="AQ45" s="1"/>
  <c r="AY45"/>
  <c r="BZ45" s="1"/>
  <c r="R45" s="1"/>
  <c r="AZ45" s="1"/>
  <c r="CE45" s="1"/>
  <c r="S45" s="1"/>
  <c r="FL45" s="1"/>
  <c r="FN45" s="1"/>
  <c r="AK45"/>
  <c r="BG44"/>
  <c r="DZ44" s="1"/>
  <c r="Z44" s="1"/>
  <c r="BH44" s="1"/>
  <c r="EE44" s="1"/>
  <c r="AA44" s="1"/>
  <c r="AO44"/>
  <c r="AO45" s="1"/>
  <c r="FS36" i="48"/>
  <c r="FR36" s="1"/>
  <c r="FO36" s="1"/>
  <c r="N17" s="1"/>
  <c r="FP36"/>
  <c r="Z12" s="1"/>
  <c r="FS36" i="50"/>
  <c r="FR36" s="1"/>
  <c r="FO36" s="1"/>
  <c r="N17" s="1"/>
  <c r="FP36"/>
  <c r="Z12" s="1"/>
  <c r="FS36" i="54"/>
  <c r="FR36" s="1"/>
  <c r="FO36" s="1"/>
  <c r="N17" s="1"/>
  <c r="FP36"/>
  <c r="Z12" s="1"/>
  <c r="FP36" i="56"/>
  <c r="Z12" s="1"/>
  <c r="FS36"/>
  <c r="FR36" s="1"/>
  <c r="FO36" s="1"/>
  <c r="N17" s="1"/>
  <c r="FS36" i="58"/>
  <c r="FR36" s="1"/>
  <c r="FO36" s="1"/>
  <c r="N17" s="1"/>
  <c r="FP36"/>
  <c r="Z12" s="1"/>
  <c r="FS36" i="59"/>
  <c r="FR36" s="1"/>
  <c r="FO36" s="1"/>
  <c r="N17" s="1"/>
  <c r="FP36"/>
  <c r="Z12" s="1"/>
  <c r="FS36" i="60"/>
  <c r="FR36" s="1"/>
  <c r="FO36" s="1"/>
  <c r="N17" s="1"/>
  <c r="FP36"/>
  <c r="Z12" s="1"/>
  <c r="FP36" i="61"/>
  <c r="Z12" s="1"/>
  <c r="FS36"/>
  <c r="FR36" s="1"/>
  <c r="FO36" s="1"/>
  <c r="N17" s="1"/>
  <c r="FS36" i="63"/>
  <c r="FR36" s="1"/>
  <c r="FO36" s="1"/>
  <c r="N17" s="1"/>
  <c r="FP36"/>
  <c r="Z12" s="1"/>
  <c r="FP36" i="64"/>
  <c r="Z12" s="1"/>
  <c r="FS36"/>
  <c r="FR36" s="1"/>
  <c r="FO36" s="1"/>
  <c r="N17" s="1"/>
  <c r="FS36" i="68"/>
  <c r="FR36" s="1"/>
  <c r="FO36" s="1"/>
  <c r="N17" s="1"/>
  <c r="FP36"/>
  <c r="Z12" s="1"/>
  <c r="FP36" i="45"/>
  <c r="Z12" s="1"/>
  <c r="FS36"/>
  <c r="FR36" s="1"/>
  <c r="FO36" s="1"/>
  <c r="N17" s="1"/>
  <c r="FS36" i="46"/>
  <c r="FR36" s="1"/>
  <c r="FO36" s="1"/>
  <c r="N17" s="1"/>
  <c r="FP36"/>
  <c r="Z12" s="1"/>
  <c r="FS36" i="49"/>
  <c r="FR36" s="1"/>
  <c r="FO36" s="1"/>
  <c r="N17" s="1"/>
  <c r="FP36"/>
  <c r="Z12" s="1"/>
  <c r="FS36" i="53"/>
  <c r="FR36" s="1"/>
  <c r="FO36" s="1"/>
  <c r="N17" s="1"/>
  <c r="FP36"/>
  <c r="Z12" s="1"/>
  <c r="FP36" i="57"/>
  <c r="Z12" s="1"/>
  <c r="FS36"/>
  <c r="FR36" s="1"/>
  <c r="FO36" s="1"/>
  <c r="N17" s="1"/>
  <c r="FP36" i="66"/>
  <c r="Z12" s="1"/>
  <c r="FS36"/>
  <c r="FR36" s="1"/>
  <c r="FO36" s="1"/>
  <c r="N17" s="1"/>
  <c r="FP36" i="67"/>
  <c r="Z12" s="1"/>
  <c r="FS36"/>
  <c r="FR36" s="1"/>
  <c r="FO36" s="1"/>
  <c r="N17" s="1"/>
  <c r="FP36" i="52"/>
  <c r="Z12" s="1"/>
  <c r="FS36"/>
  <c r="FR36" s="1"/>
  <c r="FO36" s="1"/>
  <c r="N17" s="1"/>
  <c r="FS36" i="55"/>
  <c r="FR36" s="1"/>
  <c r="FO36" s="1"/>
  <c r="N17" s="1"/>
  <c r="FP36"/>
  <c r="Z12" s="1"/>
  <c r="FS36" i="62"/>
  <c r="FR36" s="1"/>
  <c r="FO36" s="1"/>
  <c r="N17" s="1"/>
  <c r="FP36"/>
  <c r="Z12" s="1"/>
  <c r="FS36" i="69"/>
  <c r="FR36" s="1"/>
  <c r="FO36" s="1"/>
  <c r="N17" s="1"/>
  <c r="FP36"/>
  <c r="Z12" s="1"/>
  <c r="FP36" i="71"/>
  <c r="Z12" s="1"/>
  <c r="FS36"/>
  <c r="FR36" s="1"/>
  <c r="FO36" s="1"/>
  <c r="N17" s="1"/>
  <c r="FS36" i="44"/>
  <c r="FR36" s="1"/>
  <c r="FO36" s="1"/>
  <c r="N17" s="1"/>
  <c r="FP36"/>
  <c r="Z12" s="1"/>
  <c r="FS36" i="47"/>
  <c r="FR36" s="1"/>
  <c r="FO36" s="1"/>
  <c r="N17" s="1"/>
  <c r="FP36"/>
  <c r="Z12" s="1"/>
  <c r="FS36" i="51"/>
  <c r="FR36" s="1"/>
  <c r="FO36" s="1"/>
  <c r="N17" s="1"/>
  <c r="FP36"/>
  <c r="Z12" s="1"/>
  <c r="FP36" i="65"/>
  <c r="Z12" s="1"/>
  <c r="FS36"/>
  <c r="FR36" s="1"/>
  <c r="FO36" s="1"/>
  <c r="N17" s="1"/>
  <c r="FS36" i="70"/>
  <c r="FR36" s="1"/>
  <c r="FO36" s="1"/>
  <c r="N17" s="1"/>
  <c r="FP36"/>
  <c r="Z12" s="1"/>
  <c r="AB12" i="7"/>
  <c r="O99" i="8" l="1"/>
  <c r="G99" s="1"/>
  <c r="O103"/>
  <c r="G103" s="1"/>
  <c r="O106"/>
  <c r="G106" s="1"/>
  <c r="O81"/>
  <c r="G81" s="1"/>
  <c r="O88"/>
  <c r="G88" s="1"/>
  <c r="O95"/>
  <c r="G95" s="1"/>
  <c r="O97"/>
  <c r="G97" s="1"/>
  <c r="O101"/>
  <c r="G101" s="1"/>
  <c r="O104"/>
  <c r="G104" s="1"/>
  <c r="O82"/>
  <c r="G82" s="1"/>
  <c r="O87"/>
  <c r="G87" s="1"/>
  <c r="O90"/>
  <c r="G90" s="1"/>
  <c r="O91"/>
  <c r="G91" s="1"/>
  <c r="O92"/>
  <c r="G92" s="1"/>
  <c r="O96"/>
  <c r="G96" s="1"/>
  <c r="O100"/>
  <c r="G100" s="1"/>
  <c r="O102"/>
  <c r="G102" s="1"/>
  <c r="O80"/>
  <c r="G80" s="1"/>
  <c r="O85"/>
  <c r="G85" s="1"/>
  <c r="O79"/>
  <c r="G79" s="1"/>
  <c r="O98"/>
  <c r="G98" s="1"/>
  <c r="O83"/>
  <c r="G83" s="1"/>
  <c r="O84"/>
  <c r="G84" s="1"/>
  <c r="O93"/>
  <c r="G93" s="1"/>
  <c r="O105"/>
  <c r="G105" s="1"/>
  <c r="O86"/>
  <c r="G86" s="1"/>
  <c r="O89"/>
  <c r="G89" s="1"/>
  <c r="O94"/>
  <c r="G94" s="1"/>
  <c r="FL44" i="72"/>
  <c r="FN44" s="1"/>
  <c r="AD12"/>
  <c r="FK36"/>
  <c r="BA36"/>
  <c r="CJ36" s="1"/>
  <c r="R12" s="1"/>
  <c r="C30" i="8" s="1"/>
  <c r="BI36" i="72"/>
  <c r="EJ36" s="1"/>
  <c r="FT36" i="7"/>
  <c r="FQ36" s="1"/>
  <c r="FQ37" s="1"/>
  <c r="EK36" i="72" l="1"/>
  <c r="FM44"/>
  <c r="FM79"/>
  <c r="FM58"/>
  <c r="FM73"/>
  <c r="FM59"/>
  <c r="FM53"/>
  <c r="FM82"/>
  <c r="FM47"/>
  <c r="FM83"/>
  <c r="FM74"/>
  <c r="FM69"/>
  <c r="FM45"/>
  <c r="FM52"/>
  <c r="FM71"/>
  <c r="FM64"/>
  <c r="FM77"/>
  <c r="FM80"/>
  <c r="FM60"/>
  <c r="FM68"/>
  <c r="FM62"/>
  <c r="FM65"/>
  <c r="FM57"/>
  <c r="FM61"/>
  <c r="FM56"/>
  <c r="FM84"/>
  <c r="FM55"/>
  <c r="FM63"/>
  <c r="FM76"/>
  <c r="FM51"/>
  <c r="FM50"/>
  <c r="FM81"/>
  <c r="FM78"/>
  <c r="FM66"/>
  <c r="FM46"/>
  <c r="FM85"/>
  <c r="FM70"/>
  <c r="FM54"/>
  <c r="FM75"/>
  <c r="FM48"/>
  <c r="FM67"/>
  <c r="FM49"/>
  <c r="FM72"/>
  <c r="FP36"/>
  <c r="FS36"/>
  <c r="FR36" s="1"/>
  <c r="FO36" s="1"/>
  <c r="N17" s="1"/>
  <c r="X14" i="7"/>
  <c r="Z12" i="72" l="1"/>
  <c r="I30" i="8" s="1"/>
  <c r="C78"/>
  <c r="Q78"/>
  <c r="O78"/>
  <c r="I19" i="7"/>
  <c r="I20"/>
  <c r="G78" i="8" l="1"/>
  <c r="R30" s="1"/>
  <c r="R58"/>
  <c r="R57"/>
  <c r="R56"/>
  <c r="R55"/>
  <c r="R54"/>
  <c r="R53"/>
  <c r="R52"/>
  <c r="R51"/>
  <c r="R50"/>
  <c r="R49"/>
  <c r="R48"/>
  <c r="R47"/>
  <c r="R46"/>
  <c r="R45"/>
  <c r="R44"/>
  <c r="R43"/>
  <c r="R42"/>
  <c r="R41"/>
  <c r="R40"/>
  <c r="R39"/>
  <c r="R38"/>
  <c r="R37"/>
  <c r="R36"/>
  <c r="R35"/>
  <c r="R34"/>
  <c r="R33"/>
  <c r="R32"/>
  <c r="R31"/>
  <c r="Z19" i="7"/>
  <c r="V19"/>
  <c r="R19"/>
  <c r="AO11" l="1"/>
  <c r="B29" i="8" l="1"/>
  <c r="X18" i="26" l="1"/>
  <c r="N31" i="8"/>
  <c r="AD31" s="1"/>
  <c r="P18"/>
  <c r="P17"/>
  <c r="P16"/>
  <c r="P15"/>
  <c r="AR85" i="7"/>
  <c r="AQ85"/>
  <c r="AR82"/>
  <c r="AR83"/>
  <c r="AR84"/>
  <c r="AQ82"/>
  <c r="AR81"/>
  <c r="AQ81"/>
  <c r="AR80"/>
  <c r="AQ80"/>
  <c r="AR77"/>
  <c r="AR78"/>
  <c r="AR79"/>
  <c r="AQ77"/>
  <c r="AR76"/>
  <c r="AQ76"/>
  <c r="AR75"/>
  <c r="AQ75"/>
  <c r="AR72"/>
  <c r="AR73"/>
  <c r="AR74"/>
  <c r="AQ72"/>
  <c r="AR71"/>
  <c r="AQ71"/>
  <c r="AR70"/>
  <c r="AQ70"/>
  <c r="AR67"/>
  <c r="AR68"/>
  <c r="AR69"/>
  <c r="AQ67"/>
  <c r="AR66"/>
  <c r="AQ66"/>
  <c r="AR65"/>
  <c r="AQ65"/>
  <c r="AR62"/>
  <c r="AR63"/>
  <c r="AR64"/>
  <c r="AQ62"/>
  <c r="AR61"/>
  <c r="AQ61"/>
  <c r="AR60"/>
  <c r="AQ60"/>
  <c r="AR57"/>
  <c r="AR58"/>
  <c r="AR59"/>
  <c r="AQ57"/>
  <c r="AR56"/>
  <c r="AQ56"/>
  <c r="AR55"/>
  <c r="AQ55"/>
  <c r="AR52"/>
  <c r="AR53"/>
  <c r="AR54"/>
  <c r="AQ52"/>
  <c r="AR51"/>
  <c r="AQ51"/>
  <c r="AR50"/>
  <c r="AQ50"/>
  <c r="AR47"/>
  <c r="AR48"/>
  <c r="AR49"/>
  <c r="AQ47"/>
  <c r="AR46"/>
  <c r="AQ46"/>
  <c r="AR45"/>
  <c r="AQ45"/>
  <c r="AR42"/>
  <c r="AR43"/>
  <c r="AR44"/>
  <c r="AQ42"/>
  <c r="AR41"/>
  <c r="AQ41"/>
  <c r="AQ36"/>
  <c r="AR36"/>
  <c r="AR37" s="1"/>
  <c r="AR38" s="1"/>
  <c r="AR39" s="1"/>
  <c r="AR40" s="1"/>
  <c r="O13" i="8"/>
  <c r="O14"/>
  <c r="D29"/>
  <c r="G29"/>
  <c r="AT36" i="7"/>
  <c r="BJ36" s="1"/>
  <c r="EU36" s="1"/>
  <c r="AC36" s="1"/>
  <c r="BK36" s="1"/>
  <c r="EZ36" s="1"/>
  <c r="AD36" s="1"/>
  <c r="P12"/>
  <c r="M13" i="26"/>
  <c r="M14"/>
  <c r="D15"/>
  <c r="D14"/>
  <c r="D13"/>
  <c r="D12"/>
  <c r="D11"/>
  <c r="E14" i="7"/>
  <c r="E13"/>
  <c r="E12"/>
  <c r="E11"/>
  <c r="AT38"/>
  <c r="BJ38" s="1"/>
  <c r="EU38" s="1"/>
  <c r="AC38" s="1"/>
  <c r="AT37"/>
  <c r="AX37" s="1"/>
  <c r="BU37" s="1"/>
  <c r="Q37" s="1"/>
  <c r="AT41"/>
  <c r="BJ41" s="1"/>
  <c r="EU41" s="1"/>
  <c r="AC41" s="1"/>
  <c r="AT39"/>
  <c r="BF39" s="1"/>
  <c r="DU39" s="1"/>
  <c r="AT40"/>
  <c r="BF40" s="1"/>
  <c r="DU40" s="1"/>
  <c r="AT44"/>
  <c r="BJ44" s="1"/>
  <c r="EU44" s="1"/>
  <c r="AC44" s="1"/>
  <c r="AO41"/>
  <c r="AT42"/>
  <c r="BF42" s="1"/>
  <c r="DU42" s="1"/>
  <c r="AO42"/>
  <c r="AT43"/>
  <c r="BJ43" s="1"/>
  <c r="EU43" s="1"/>
  <c r="AC43" s="1"/>
  <c r="AQ44"/>
  <c r="AT47"/>
  <c r="AT45"/>
  <c r="BJ45" s="1"/>
  <c r="EU45" s="1"/>
  <c r="AC45" s="1"/>
  <c r="AO45"/>
  <c r="AT46"/>
  <c r="BJ46" s="1"/>
  <c r="EU46" s="1"/>
  <c r="AC46" s="1"/>
  <c r="AO46"/>
  <c r="AT50"/>
  <c r="BJ50" s="1"/>
  <c r="EU50" s="1"/>
  <c r="AC50" s="1"/>
  <c r="AO47"/>
  <c r="AT48"/>
  <c r="BJ48" s="1"/>
  <c r="EU48" s="1"/>
  <c r="AC48" s="1"/>
  <c r="AT49"/>
  <c r="AT53"/>
  <c r="AO50"/>
  <c r="AT51"/>
  <c r="BJ51" s="1"/>
  <c r="EU51" s="1"/>
  <c r="AC51" s="1"/>
  <c r="AO51"/>
  <c r="AT52"/>
  <c r="BF52" s="1"/>
  <c r="DU52" s="1"/>
  <c r="AO52"/>
  <c r="AT56"/>
  <c r="BJ56" s="1"/>
  <c r="EU56" s="1"/>
  <c r="AC56" s="1"/>
  <c r="AT54"/>
  <c r="BB54" s="1"/>
  <c r="CU54" s="1"/>
  <c r="U54" s="1"/>
  <c r="AT55"/>
  <c r="BJ55" s="1"/>
  <c r="EU55" s="1"/>
  <c r="AC55" s="1"/>
  <c r="AO55"/>
  <c r="AT59"/>
  <c r="AX59" s="1"/>
  <c r="BU59" s="1"/>
  <c r="Q59" s="1"/>
  <c r="AO56"/>
  <c r="AT57"/>
  <c r="BJ57" s="1"/>
  <c r="EU57" s="1"/>
  <c r="AC57" s="1"/>
  <c r="AO57"/>
  <c r="AT58"/>
  <c r="AT62"/>
  <c r="BJ62" s="1"/>
  <c r="EU62" s="1"/>
  <c r="AC62" s="1"/>
  <c r="AT60"/>
  <c r="BJ60" s="1"/>
  <c r="EU60" s="1"/>
  <c r="AC60" s="1"/>
  <c r="AO60"/>
  <c r="AT61"/>
  <c r="BJ61" s="1"/>
  <c r="EU61" s="1"/>
  <c r="AC61" s="1"/>
  <c r="AO61"/>
  <c r="AT65"/>
  <c r="BF65" s="1"/>
  <c r="DU65" s="1"/>
  <c r="AO62"/>
  <c r="AT63"/>
  <c r="BJ63" s="1"/>
  <c r="EU63" s="1"/>
  <c r="AC63" s="1"/>
  <c r="AQ63"/>
  <c r="AQ64"/>
  <c r="AT64"/>
  <c r="BF64" s="1"/>
  <c r="DU64" s="1"/>
  <c r="AT68"/>
  <c r="BJ68" s="1"/>
  <c r="EU68" s="1"/>
  <c r="AC68" s="1"/>
  <c r="AQ68"/>
  <c r="AO65"/>
  <c r="AT66"/>
  <c r="AO66"/>
  <c r="AT67"/>
  <c r="BJ67" s="1"/>
  <c r="EU67" s="1"/>
  <c r="AC67" s="1"/>
  <c r="AO67"/>
  <c r="AT71"/>
  <c r="AX71" s="1"/>
  <c r="BU71" s="1"/>
  <c r="Q71" s="1"/>
  <c r="AT69"/>
  <c r="BJ69" s="1"/>
  <c r="EU69" s="1"/>
  <c r="AC69" s="1"/>
  <c r="AT70"/>
  <c r="BF70" s="1"/>
  <c r="DU70" s="1"/>
  <c r="AO70"/>
  <c r="AT74"/>
  <c r="BJ74" s="1"/>
  <c r="EU74" s="1"/>
  <c r="AC74" s="1"/>
  <c r="AO71"/>
  <c r="AT72"/>
  <c r="BF72" s="1"/>
  <c r="DU72" s="1"/>
  <c r="AO72"/>
  <c r="AT73"/>
  <c r="BJ73" s="1"/>
  <c r="EU73" s="1"/>
  <c r="AC73" s="1"/>
  <c r="AT77"/>
  <c r="AX77" s="1"/>
  <c r="BU77" s="1"/>
  <c r="Q77" s="1"/>
  <c r="AT75"/>
  <c r="AO75"/>
  <c r="AT76"/>
  <c r="BF76" s="1"/>
  <c r="DU76" s="1"/>
  <c r="AO76"/>
  <c r="AT80"/>
  <c r="BF80" s="1"/>
  <c r="DU80" s="1"/>
  <c r="AO77"/>
  <c r="AT78"/>
  <c r="AQ78"/>
  <c r="AQ79"/>
  <c r="AT79"/>
  <c r="BB79" s="1"/>
  <c r="CU79" s="1"/>
  <c r="U79" s="1"/>
  <c r="AT83"/>
  <c r="BB83" s="1"/>
  <c r="CU83" s="1"/>
  <c r="U83" s="1"/>
  <c r="AO80"/>
  <c r="AT81"/>
  <c r="AX81" s="1"/>
  <c r="BU81" s="1"/>
  <c r="Q81" s="1"/>
  <c r="AO81"/>
  <c r="AT82"/>
  <c r="BB82" s="1"/>
  <c r="CU82" s="1"/>
  <c r="U82" s="1"/>
  <c r="AO82"/>
  <c r="AT85"/>
  <c r="AT84"/>
  <c r="AX84" s="1"/>
  <c r="BU84" s="1"/>
  <c r="Q84" s="1"/>
  <c r="AK41"/>
  <c r="AK42"/>
  <c r="AK45"/>
  <c r="AK46"/>
  <c r="AX50"/>
  <c r="BU50" s="1"/>
  <c r="Q50" s="1"/>
  <c r="AK47"/>
  <c r="AK50"/>
  <c r="AK51"/>
  <c r="AK52"/>
  <c r="AK55"/>
  <c r="AK56"/>
  <c r="AK57"/>
  <c r="AK60"/>
  <c r="AX61"/>
  <c r="BU61" s="1"/>
  <c r="Q61" s="1"/>
  <c r="AK61"/>
  <c r="AK62"/>
  <c r="AK65"/>
  <c r="AK66"/>
  <c r="AK67"/>
  <c r="AK70"/>
  <c r="AK71"/>
  <c r="AK72"/>
  <c r="AK75"/>
  <c r="AK76"/>
  <c r="AK77"/>
  <c r="AK80"/>
  <c r="AK81"/>
  <c r="AK82"/>
  <c r="AM41"/>
  <c r="AM42"/>
  <c r="AM45"/>
  <c r="AM46"/>
  <c r="AM47"/>
  <c r="AM50"/>
  <c r="AM51"/>
  <c r="AM52"/>
  <c r="AM55"/>
  <c r="AM56"/>
  <c r="BB57"/>
  <c r="CU57" s="1"/>
  <c r="U57" s="1"/>
  <c r="AM57"/>
  <c r="AM60"/>
  <c r="AM61"/>
  <c r="AM62"/>
  <c r="AM63"/>
  <c r="AM68"/>
  <c r="AM65"/>
  <c r="AM66"/>
  <c r="BB67"/>
  <c r="CU67" s="1"/>
  <c r="U67" s="1"/>
  <c r="AM67"/>
  <c r="AM70"/>
  <c r="AM71"/>
  <c r="AM72"/>
  <c r="AM75"/>
  <c r="AM76"/>
  <c r="AM77"/>
  <c r="AM80"/>
  <c r="AM81"/>
  <c r="AM82"/>
  <c r="AP80"/>
  <c r="AP81"/>
  <c r="AP82"/>
  <c r="AP83"/>
  <c r="AP84"/>
  <c r="AP77"/>
  <c r="AP78"/>
  <c r="AP79"/>
  <c r="AP75"/>
  <c r="AP76"/>
  <c r="AP71"/>
  <c r="AP72"/>
  <c r="AP73"/>
  <c r="AP74"/>
  <c r="AP70"/>
  <c r="AP65"/>
  <c r="AP66"/>
  <c r="AP67"/>
  <c r="AP68"/>
  <c r="AP69"/>
  <c r="AP62"/>
  <c r="AP63"/>
  <c r="AP64"/>
  <c r="AP60"/>
  <c r="AP61"/>
  <c r="AP56"/>
  <c r="AP57"/>
  <c r="AP58"/>
  <c r="AP59"/>
  <c r="AP55"/>
  <c r="AP50"/>
  <c r="AP51"/>
  <c r="AP52"/>
  <c r="AP53"/>
  <c r="AP54"/>
  <c r="AP47"/>
  <c r="AP48"/>
  <c r="AP49"/>
  <c r="AP45"/>
  <c r="AP46"/>
  <c r="AP41"/>
  <c r="AP42"/>
  <c r="AP43"/>
  <c r="AP44"/>
  <c r="AP36"/>
  <c r="AP37"/>
  <c r="AP38" s="1"/>
  <c r="AP39" s="1"/>
  <c r="AP40" s="1"/>
  <c r="AL36"/>
  <c r="AL37" s="1"/>
  <c r="AL38" s="1"/>
  <c r="AL39" s="1"/>
  <c r="AL40" s="1"/>
  <c r="AN36"/>
  <c r="AN37"/>
  <c r="AN38"/>
  <c r="AN39" s="1"/>
  <c r="AN40" s="1"/>
  <c r="AL41"/>
  <c r="AL42"/>
  <c r="AL43"/>
  <c r="AL44"/>
  <c r="AN41"/>
  <c r="AN42"/>
  <c r="AN43"/>
  <c r="AN44"/>
  <c r="AL45"/>
  <c r="AL46"/>
  <c r="AN45"/>
  <c r="AN46"/>
  <c r="AL47"/>
  <c r="AL48"/>
  <c r="AL49"/>
  <c r="AN47"/>
  <c r="AN48"/>
  <c r="AN49"/>
  <c r="AL50"/>
  <c r="AL51"/>
  <c r="AL52"/>
  <c r="AN50"/>
  <c r="AN51"/>
  <c r="AN52"/>
  <c r="AL53"/>
  <c r="AL54"/>
  <c r="AL55"/>
  <c r="AN53"/>
  <c r="AN54"/>
  <c r="AN55"/>
  <c r="AL56"/>
  <c r="AL57"/>
  <c r="AL58"/>
  <c r="AL59"/>
  <c r="AN56"/>
  <c r="AN57"/>
  <c r="AN58"/>
  <c r="AN59"/>
  <c r="AL60"/>
  <c r="AL61"/>
  <c r="AN60"/>
  <c r="AN61"/>
  <c r="AL62"/>
  <c r="AL63"/>
  <c r="AL64"/>
  <c r="AN62"/>
  <c r="AN63"/>
  <c r="AN64"/>
  <c r="AL65"/>
  <c r="AL66"/>
  <c r="AL67"/>
  <c r="AN65"/>
  <c r="AN66"/>
  <c r="AN67"/>
  <c r="AL68"/>
  <c r="AL69"/>
  <c r="AL70"/>
  <c r="AN68"/>
  <c r="AN69"/>
  <c r="AN70"/>
  <c r="AL71"/>
  <c r="AL72"/>
  <c r="AL73"/>
  <c r="AL74"/>
  <c r="AN71"/>
  <c r="AN72"/>
  <c r="AN73"/>
  <c r="AN74"/>
  <c r="AL75"/>
  <c r="AL76"/>
  <c r="AN75"/>
  <c r="AN76"/>
  <c r="AL77"/>
  <c r="AL78"/>
  <c r="AL79"/>
  <c r="AN77"/>
  <c r="AN78"/>
  <c r="AN79"/>
  <c r="AL80"/>
  <c r="AL81"/>
  <c r="AL82"/>
  <c r="AN80"/>
  <c r="AN81"/>
  <c r="AN82"/>
  <c r="AN83"/>
  <c r="AN84"/>
  <c r="AL83"/>
  <c r="AL84"/>
  <c r="AP85"/>
  <c r="AO85"/>
  <c r="AN85"/>
  <c r="T12"/>
  <c r="W26" i="26"/>
  <c r="W27"/>
  <c r="W75"/>
  <c r="W74"/>
  <c r="W73"/>
  <c r="W72"/>
  <c r="W71"/>
  <c r="W70"/>
  <c r="W69"/>
  <c r="W68"/>
  <c r="W67"/>
  <c r="W66"/>
  <c r="W65"/>
  <c r="W64"/>
  <c r="W63"/>
  <c r="W62"/>
  <c r="W61"/>
  <c r="W60"/>
  <c r="W59"/>
  <c r="W58"/>
  <c r="W57"/>
  <c r="W56"/>
  <c r="W55"/>
  <c r="W54"/>
  <c r="W53"/>
  <c r="W52"/>
  <c r="W51"/>
  <c r="W50"/>
  <c r="W49"/>
  <c r="W48"/>
  <c r="W47"/>
  <c r="W46"/>
  <c r="W45"/>
  <c r="W44"/>
  <c r="W43"/>
  <c r="W42"/>
  <c r="W41"/>
  <c r="W40"/>
  <c r="W39"/>
  <c r="W38"/>
  <c r="W37"/>
  <c r="W36"/>
  <c r="W35"/>
  <c r="W34"/>
  <c r="W33"/>
  <c r="W32"/>
  <c r="W31"/>
  <c r="W30"/>
  <c r="W29"/>
  <c r="W28"/>
  <c r="A27"/>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M85" i="7"/>
  <c r="AK85"/>
  <c r="AL85"/>
  <c r="A37"/>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BB84"/>
  <c r="CU84" s="1"/>
  <c r="U84" s="1"/>
  <c r="AK83"/>
  <c r="AK78"/>
  <c r="AM78"/>
  <c r="AM79"/>
  <c r="AM58"/>
  <c r="AM53"/>
  <c r="AM54"/>
  <c r="AM48"/>
  <c r="AM49"/>
  <c r="BB47"/>
  <c r="CU47" s="1"/>
  <c r="U47" s="1"/>
  <c r="BB42"/>
  <c r="CU42" s="1"/>
  <c r="U42" s="1"/>
  <c r="AK58"/>
  <c r="AK59"/>
  <c r="AX53"/>
  <c r="BU53" s="1"/>
  <c r="Q53" s="1"/>
  <c r="AK53"/>
  <c r="AX48"/>
  <c r="BU48" s="1"/>
  <c r="Q48" s="1"/>
  <c r="AY48" s="1"/>
  <c r="BZ48" s="1"/>
  <c r="R48" s="1"/>
  <c r="AK48"/>
  <c r="AK49"/>
  <c r="AX47"/>
  <c r="BU47" s="1"/>
  <c r="Q47" s="1"/>
  <c r="AX42"/>
  <c r="BU42" s="1"/>
  <c r="Q42" s="1"/>
  <c r="AM73"/>
  <c r="AM74"/>
  <c r="AX67"/>
  <c r="BU67" s="1"/>
  <c r="Q67" s="1"/>
  <c r="AK63"/>
  <c r="AK64"/>
  <c r="AX55"/>
  <c r="BU55" s="1"/>
  <c r="Q55" s="1"/>
  <c r="BF69"/>
  <c r="DU69" s="1"/>
  <c r="BF67"/>
  <c r="DU67" s="1"/>
  <c r="BF73"/>
  <c r="DU73" s="1"/>
  <c r="BF81"/>
  <c r="DU81" s="1"/>
  <c r="BJ81"/>
  <c r="EU81" s="1"/>
  <c r="AC81" s="1"/>
  <c r="AO83"/>
  <c r="AM83"/>
  <c r="AM84"/>
  <c r="BB70"/>
  <c r="CU70" s="1"/>
  <c r="U70" s="1"/>
  <c r="AQ53"/>
  <c r="AQ54"/>
  <c r="BF47"/>
  <c r="DU47" s="1"/>
  <c r="BJ47"/>
  <c r="EU47" s="1"/>
  <c r="AC47" s="1"/>
  <c r="AQ48"/>
  <c r="AQ49"/>
  <c r="AQ73"/>
  <c r="AQ74"/>
  <c r="AQ83"/>
  <c r="AQ84"/>
  <c r="AO58"/>
  <c r="AQ58"/>
  <c r="AQ59"/>
  <c r="AO53"/>
  <c r="BJ42"/>
  <c r="EU42" s="1"/>
  <c r="AC42" s="1"/>
  <c r="AQ69"/>
  <c r="AO63"/>
  <c r="BF50"/>
  <c r="DU50" s="1"/>
  <c r="AK73"/>
  <c r="AK68"/>
  <c r="AK69"/>
  <c r="AK54"/>
  <c r="AK79"/>
  <c r="AK84"/>
  <c r="AK74"/>
  <c r="AK44"/>
  <c r="AO44"/>
  <c r="AM44"/>
  <c r="AM59"/>
  <c r="AM69"/>
  <c r="AM64"/>
  <c r="AO48"/>
  <c r="AO49"/>
  <c r="AO54"/>
  <c r="AO59"/>
  <c r="AO64"/>
  <c r="AO84"/>
  <c r="AO68"/>
  <c r="AO69"/>
  <c r="AO78"/>
  <c r="AO79"/>
  <c r="AO73"/>
  <c r="AO74"/>
  <c r="K31" i="8"/>
  <c r="AC31" s="1"/>
  <c r="H30"/>
  <c r="AB30" s="1"/>
  <c r="K58"/>
  <c r="AC58" s="1"/>
  <c r="K33"/>
  <c r="AC33" s="1"/>
  <c r="K34"/>
  <c r="AC34" s="1"/>
  <c r="K38"/>
  <c r="AC38" s="1"/>
  <c r="K41"/>
  <c r="AC41" s="1"/>
  <c r="N58"/>
  <c r="AD58" s="1"/>
  <c r="N48"/>
  <c r="AD48" s="1"/>
  <c r="N47"/>
  <c r="AD47" s="1"/>
  <c r="N40"/>
  <c r="AD40" s="1"/>
  <c r="K49"/>
  <c r="AC49" s="1"/>
  <c r="K46"/>
  <c r="AC46" s="1"/>
  <c r="H46"/>
  <c r="AB46" s="1"/>
  <c r="H41"/>
  <c r="AB41" s="1"/>
  <c r="H36"/>
  <c r="AB36" s="1"/>
  <c r="H50"/>
  <c r="AB50" s="1"/>
  <c r="N35"/>
  <c r="AD35" s="1"/>
  <c r="BJ64" i="7" l="1"/>
  <c r="EU64" s="1"/>
  <c r="AC64" s="1"/>
  <c r="BF57"/>
  <c r="DU57" s="1"/>
  <c r="AX83"/>
  <c r="BU83" s="1"/>
  <c r="Q83" s="1"/>
  <c r="BF43"/>
  <c r="DU43" s="1"/>
  <c r="BJ84"/>
  <c r="EU84" s="1"/>
  <c r="AC84" s="1"/>
  <c r="BF55"/>
  <c r="DU55" s="1"/>
  <c r="BB45"/>
  <c r="CU45" s="1"/>
  <c r="U45" s="1"/>
  <c r="BB41"/>
  <c r="CU41" s="1"/>
  <c r="U41" s="1"/>
  <c r="BB51"/>
  <c r="CU51" s="1"/>
  <c r="U51" s="1"/>
  <c r="BF48"/>
  <c r="DU48" s="1"/>
  <c r="BB48"/>
  <c r="CU48" s="1"/>
  <c r="U48" s="1"/>
  <c r="BF63"/>
  <c r="DU63" s="1"/>
  <c r="BF77"/>
  <c r="DU77" s="1"/>
  <c r="BF41"/>
  <c r="DU41" s="1"/>
  <c r="BB59"/>
  <c r="CU59" s="1"/>
  <c r="U59" s="1"/>
  <c r="BB61"/>
  <c r="CU61" s="1"/>
  <c r="U61" s="1"/>
  <c r="BF51"/>
  <c r="DU51" s="1"/>
  <c r="BF61"/>
  <c r="DU61" s="1"/>
  <c r="AX41"/>
  <c r="BU41" s="1"/>
  <c r="Q41" s="1"/>
  <c r="BB71"/>
  <c r="CU71" s="1"/>
  <c r="U71" s="1"/>
  <c r="AX82"/>
  <c r="BU82" s="1"/>
  <c r="Q82" s="1"/>
  <c r="BB43"/>
  <c r="CU43" s="1"/>
  <c r="U43" s="1"/>
  <c r="AM43" s="1"/>
  <c r="BB81"/>
  <c r="CU81" s="1"/>
  <c r="U81" s="1"/>
  <c r="AX80"/>
  <c r="BU80" s="1"/>
  <c r="Q80" s="1"/>
  <c r="BB80"/>
  <c r="CU80" s="1"/>
  <c r="U80" s="1"/>
  <c r="BJ80"/>
  <c r="EU80" s="1"/>
  <c r="AC80" s="1"/>
  <c r="AX73"/>
  <c r="BU73" s="1"/>
  <c r="Q73" s="1"/>
  <c r="BB73"/>
  <c r="CU73" s="1"/>
  <c r="U73" s="1"/>
  <c r="AY82"/>
  <c r="BZ82" s="1"/>
  <c r="R82" s="1"/>
  <c r="AZ82" s="1"/>
  <c r="CE82" s="1"/>
  <c r="S82" s="1"/>
  <c r="BF62"/>
  <c r="DU62" s="1"/>
  <c r="AX62"/>
  <c r="BU62" s="1"/>
  <c r="Q62" s="1"/>
  <c r="BB62"/>
  <c r="CU62" s="1"/>
  <c r="U62" s="1"/>
  <c r="AX60"/>
  <c r="BU60" s="1"/>
  <c r="Q60" s="1"/>
  <c r="BB60"/>
  <c r="CU60" s="1"/>
  <c r="U60" s="1"/>
  <c r="AX44"/>
  <c r="BU44" s="1"/>
  <c r="Q44" s="1"/>
  <c r="BK47"/>
  <c r="EZ47" s="1"/>
  <c r="AD47" s="1"/>
  <c r="BL47" s="1"/>
  <c r="FE47" s="1"/>
  <c r="AE47" s="1"/>
  <c r="BC70"/>
  <c r="CZ70" s="1"/>
  <c r="V70" s="1"/>
  <c r="BD70" s="1"/>
  <c r="DE70" s="1"/>
  <c r="W70" s="1"/>
  <c r="AY81"/>
  <c r="BZ81" s="1"/>
  <c r="R81" s="1"/>
  <c r="AZ81" s="1"/>
  <c r="CE81" s="1"/>
  <c r="S81" s="1"/>
  <c r="AY60"/>
  <c r="BZ60" s="1"/>
  <c r="R60" s="1"/>
  <c r="AZ60" s="1"/>
  <c r="CE60" s="1"/>
  <c r="S60" s="1"/>
  <c r="BC80"/>
  <c r="CZ80" s="1"/>
  <c r="V80" s="1"/>
  <c r="BD80" s="1"/>
  <c r="DE80" s="1"/>
  <c r="W80" s="1"/>
  <c r="BC47"/>
  <c r="CZ47" s="1"/>
  <c r="V47" s="1"/>
  <c r="BD47" s="1"/>
  <c r="DE47" s="1"/>
  <c r="W47" s="1"/>
  <c r="BC83"/>
  <c r="CZ83" s="1"/>
  <c r="V83" s="1"/>
  <c r="BD83" s="1"/>
  <c r="DE83" s="1"/>
  <c r="W83" s="1"/>
  <c r="AY62"/>
  <c r="BZ62" s="1"/>
  <c r="R62" s="1"/>
  <c r="AZ62" s="1"/>
  <c r="CE62" s="1"/>
  <c r="S62" s="1"/>
  <c r="BK60"/>
  <c r="EZ60" s="1"/>
  <c r="AD60" s="1"/>
  <c r="BL60" s="1"/>
  <c r="FE60" s="1"/>
  <c r="AE60" s="1"/>
  <c r="BK64"/>
  <c r="EZ64" s="1"/>
  <c r="AD64" s="1"/>
  <c r="BL64" s="1"/>
  <c r="FE64" s="1"/>
  <c r="AE64" s="1"/>
  <c r="BK81"/>
  <c r="EZ81" s="1"/>
  <c r="AD81" s="1"/>
  <c r="BL81" s="1"/>
  <c r="FE81" s="1"/>
  <c r="AE81" s="1"/>
  <c r="AY53"/>
  <c r="BZ53" s="1"/>
  <c r="R53" s="1"/>
  <c r="AZ53" s="1"/>
  <c r="CE53" s="1"/>
  <c r="S53" s="1"/>
  <c r="BC60"/>
  <c r="CZ60" s="1"/>
  <c r="V60" s="1"/>
  <c r="BD60" s="1"/>
  <c r="DE60" s="1"/>
  <c r="W60" s="1"/>
  <c r="BK80"/>
  <c r="EZ80" s="1"/>
  <c r="AD80" s="1"/>
  <c r="BL80" s="1"/>
  <c r="FE80" s="1"/>
  <c r="AE80" s="1"/>
  <c r="AY47"/>
  <c r="BZ47" s="1"/>
  <c r="R47" s="1"/>
  <c r="AZ47" s="1"/>
  <c r="CE47" s="1"/>
  <c r="S47" s="1"/>
  <c r="BC48"/>
  <c r="CZ48" s="1"/>
  <c r="V48" s="1"/>
  <c r="BD48" s="1"/>
  <c r="DE48" s="1"/>
  <c r="W48" s="1"/>
  <c r="AY61"/>
  <c r="BZ61" s="1"/>
  <c r="R61" s="1"/>
  <c r="AZ61" s="1"/>
  <c r="CE61" s="1"/>
  <c r="S61" s="1"/>
  <c r="BC57"/>
  <c r="CZ57" s="1"/>
  <c r="V57" s="1"/>
  <c r="BD57" s="1"/>
  <c r="DE57" s="1"/>
  <c r="W57" s="1"/>
  <c r="BK57"/>
  <c r="EZ57" s="1"/>
  <c r="AD57" s="1"/>
  <c r="BL57" s="1"/>
  <c r="FE57" s="1"/>
  <c r="AE57" s="1"/>
  <c r="BK46"/>
  <c r="EZ46" s="1"/>
  <c r="AD46" s="1"/>
  <c r="BL46" s="1"/>
  <c r="FE46" s="1"/>
  <c r="AE46" s="1"/>
  <c r="AY67"/>
  <c r="BZ67" s="1"/>
  <c r="R67" s="1"/>
  <c r="AZ67" s="1"/>
  <c r="CE67" s="1"/>
  <c r="S67" s="1"/>
  <c r="BC61"/>
  <c r="CZ61" s="1"/>
  <c r="V61" s="1"/>
  <c r="BD61" s="1"/>
  <c r="DE61" s="1"/>
  <c r="W61" s="1"/>
  <c r="BC62"/>
  <c r="CZ62" s="1"/>
  <c r="V62" s="1"/>
  <c r="BD62" s="1"/>
  <c r="DE62" s="1"/>
  <c r="W62" s="1"/>
  <c r="BK69"/>
  <c r="EZ69" s="1"/>
  <c r="AD69" s="1"/>
  <c r="BL69" s="1"/>
  <c r="FE69" s="1"/>
  <c r="AE69" s="1"/>
  <c r="BK68"/>
  <c r="EZ68" s="1"/>
  <c r="AD68" s="1"/>
  <c r="BL68" s="1"/>
  <c r="FE68" s="1"/>
  <c r="AE68" s="1"/>
  <c r="BK63"/>
  <c r="EZ63" s="1"/>
  <c r="AD63" s="1"/>
  <c r="BL63" s="1"/>
  <c r="FE63" s="1"/>
  <c r="AE63" s="1"/>
  <c r="BK61"/>
  <c r="EZ61" s="1"/>
  <c r="AD61" s="1"/>
  <c r="BL61" s="1"/>
  <c r="FE61" s="1"/>
  <c r="AE61" s="1"/>
  <c r="BK56"/>
  <c r="EZ56" s="1"/>
  <c r="AD56" s="1"/>
  <c r="BL56" s="1"/>
  <c r="FE56" s="1"/>
  <c r="AE56" s="1"/>
  <c r="BK51"/>
  <c r="EZ51" s="1"/>
  <c r="AD51" s="1"/>
  <c r="BL51" s="1"/>
  <c r="FE51" s="1"/>
  <c r="AE51" s="1"/>
  <c r="BK48"/>
  <c r="EZ48" s="1"/>
  <c r="AD48" s="1"/>
  <c r="BL48" s="1"/>
  <c r="FE48" s="1"/>
  <c r="AE48" s="1"/>
  <c r="AY84"/>
  <c r="BZ84" s="1"/>
  <c r="R84" s="1"/>
  <c r="AZ84" s="1"/>
  <c r="CE84" s="1"/>
  <c r="S84" s="1"/>
  <c r="BC79"/>
  <c r="CZ79" s="1"/>
  <c r="V79" s="1"/>
  <c r="BD79" s="1"/>
  <c r="DE79" s="1"/>
  <c r="W79" s="1"/>
  <c r="AY77"/>
  <c r="BZ77" s="1"/>
  <c r="R77" s="1"/>
  <c r="AZ77" s="1"/>
  <c r="CE77" s="1"/>
  <c r="S77" s="1"/>
  <c r="AY59"/>
  <c r="BZ59" s="1"/>
  <c r="R59" s="1"/>
  <c r="AZ59" s="1"/>
  <c r="CE59" s="1"/>
  <c r="S59" s="1"/>
  <c r="BK50"/>
  <c r="EZ50" s="1"/>
  <c r="AD50" s="1"/>
  <c r="BL50" s="1"/>
  <c r="FE50" s="1"/>
  <c r="AE50" s="1"/>
  <c r="AY55"/>
  <c r="BZ55" s="1"/>
  <c r="R55" s="1"/>
  <c r="AZ55" s="1"/>
  <c r="CE55" s="1"/>
  <c r="S55" s="1"/>
  <c r="BC59"/>
  <c r="CZ59" s="1"/>
  <c r="V59" s="1"/>
  <c r="BD59" s="1"/>
  <c r="DE59" s="1"/>
  <c r="W59" s="1"/>
  <c r="AY50"/>
  <c r="BZ50" s="1"/>
  <c r="R50" s="1"/>
  <c r="AZ50" s="1"/>
  <c r="CE50" s="1"/>
  <c r="S50" s="1"/>
  <c r="BK84"/>
  <c r="EZ84" s="1"/>
  <c r="AD84" s="1"/>
  <c r="BL84" s="1"/>
  <c r="FE84" s="1"/>
  <c r="AE84" s="1"/>
  <c r="BC84"/>
  <c r="CZ84" s="1"/>
  <c r="V84" s="1"/>
  <c r="BD84" s="1"/>
  <c r="DE84" s="1"/>
  <c r="W84" s="1"/>
  <c r="AY80"/>
  <c r="BZ80" s="1"/>
  <c r="R80" s="1"/>
  <c r="AZ80" s="1"/>
  <c r="CE80" s="1"/>
  <c r="S80" s="1"/>
  <c r="BK42"/>
  <c r="EZ42" s="1"/>
  <c r="AD42" s="1"/>
  <c r="BL42" s="1"/>
  <c r="FE42" s="1"/>
  <c r="AE42" s="1"/>
  <c r="BF46"/>
  <c r="DU46" s="1"/>
  <c r="BF60"/>
  <c r="DU60" s="1"/>
  <c r="BJ77"/>
  <c r="EU77" s="1"/>
  <c r="AC77" s="1"/>
  <c r="BK77" s="1"/>
  <c r="EZ77" s="1"/>
  <c r="AD77" s="1"/>
  <c r="BL77" s="1"/>
  <c r="FE77" s="1"/>
  <c r="AE77" s="1"/>
  <c r="BB77"/>
  <c r="CU77" s="1"/>
  <c r="U77" s="1"/>
  <c r="BC77" s="1"/>
  <c r="CZ77" s="1"/>
  <c r="V77" s="1"/>
  <c r="BD77" s="1"/>
  <c r="DE77" s="1"/>
  <c r="W77" s="1"/>
  <c r="BK55"/>
  <c r="EZ55" s="1"/>
  <c r="AD55" s="1"/>
  <c r="BL55" s="1"/>
  <c r="FE55" s="1"/>
  <c r="AE55" s="1"/>
  <c r="BF45"/>
  <c r="DU45" s="1"/>
  <c r="BF68"/>
  <c r="DU68" s="1"/>
  <c r="AX51"/>
  <c r="BU51" s="1"/>
  <c r="Q51" s="1"/>
  <c r="AY51" s="1"/>
  <c r="BZ51" s="1"/>
  <c r="R51" s="1"/>
  <c r="AZ51" s="1"/>
  <c r="CE51" s="1"/>
  <c r="S51" s="1"/>
  <c r="AX63"/>
  <c r="BU63" s="1"/>
  <c r="Q63" s="1"/>
  <c r="AY63" s="1"/>
  <c r="BZ63" s="1"/>
  <c r="R63" s="1"/>
  <c r="AZ63" s="1"/>
  <c r="CE63" s="1"/>
  <c r="S63" s="1"/>
  <c r="BC73"/>
  <c r="CZ73" s="1"/>
  <c r="V73" s="1"/>
  <c r="BD73" s="1"/>
  <c r="DE73" s="1"/>
  <c r="W73" s="1"/>
  <c r="AY42"/>
  <c r="BZ42" s="1"/>
  <c r="R42" s="1"/>
  <c r="AZ42" s="1"/>
  <c r="CE42" s="1"/>
  <c r="S42" s="1"/>
  <c r="AX46"/>
  <c r="BU46" s="1"/>
  <c r="Q46" s="1"/>
  <c r="AY46" s="1"/>
  <c r="BZ46" s="1"/>
  <c r="R46" s="1"/>
  <c r="AZ46" s="1"/>
  <c r="CE46" s="1"/>
  <c r="S46" s="1"/>
  <c r="AY71"/>
  <c r="BZ71" s="1"/>
  <c r="R71" s="1"/>
  <c r="AZ71" s="1"/>
  <c r="CE71" s="1"/>
  <c r="S71" s="1"/>
  <c r="BB46"/>
  <c r="CU46" s="1"/>
  <c r="U46" s="1"/>
  <c r="BC46" s="1"/>
  <c r="CZ46" s="1"/>
  <c r="V46" s="1"/>
  <c r="BD46" s="1"/>
  <c r="DE46" s="1"/>
  <c r="W46" s="1"/>
  <c r="BB52"/>
  <c r="CU52" s="1"/>
  <c r="U52" s="1"/>
  <c r="BC52" s="1"/>
  <c r="CZ52" s="1"/>
  <c r="V52" s="1"/>
  <c r="BD52" s="1"/>
  <c r="DE52" s="1"/>
  <c r="W52" s="1"/>
  <c r="BC71"/>
  <c r="CZ71" s="1"/>
  <c r="V71" s="1"/>
  <c r="BD71" s="1"/>
  <c r="DE71" s="1"/>
  <c r="W71" s="1"/>
  <c r="BC82"/>
  <c r="CZ82" s="1"/>
  <c r="V82" s="1"/>
  <c r="BD82" s="1"/>
  <c r="DE82" s="1"/>
  <c r="W82" s="1"/>
  <c r="AY83"/>
  <c r="BZ83" s="1"/>
  <c r="R83" s="1"/>
  <c r="AZ83" s="1"/>
  <c r="CE83" s="1"/>
  <c r="S83" s="1"/>
  <c r="BF84"/>
  <c r="DU84" s="1"/>
  <c r="BC51"/>
  <c r="CZ51" s="1"/>
  <c r="V51" s="1"/>
  <c r="BD51" s="1"/>
  <c r="DE51" s="1"/>
  <c r="W51" s="1"/>
  <c r="BC81"/>
  <c r="CZ81" s="1"/>
  <c r="V81" s="1"/>
  <c r="BD81" s="1"/>
  <c r="DE81" s="1"/>
  <c r="W81" s="1"/>
  <c r="BB69"/>
  <c r="CU69" s="1"/>
  <c r="U69" s="1"/>
  <c r="BC69" s="1"/>
  <c r="CZ69" s="1"/>
  <c r="V69" s="1"/>
  <c r="BD69" s="1"/>
  <c r="DE69" s="1"/>
  <c r="W69" s="1"/>
  <c r="BC67"/>
  <c r="CZ67" s="1"/>
  <c r="V67" s="1"/>
  <c r="BD67" s="1"/>
  <c r="DE67" s="1"/>
  <c r="W67" s="1"/>
  <c r="BB68"/>
  <c r="CU68" s="1"/>
  <c r="U68" s="1"/>
  <c r="BC68" s="1"/>
  <c r="CZ68" s="1"/>
  <c r="V68" s="1"/>
  <c r="BD68" s="1"/>
  <c r="DE68" s="1"/>
  <c r="W68" s="1"/>
  <c r="BB63"/>
  <c r="CU63" s="1"/>
  <c r="U63" s="1"/>
  <c r="BC63" s="1"/>
  <c r="CZ63" s="1"/>
  <c r="V63" s="1"/>
  <c r="BD63" s="1"/>
  <c r="DE63" s="1"/>
  <c r="W63" s="1"/>
  <c r="BB55"/>
  <c r="CU55" s="1"/>
  <c r="U55" s="1"/>
  <c r="BC55" s="1"/>
  <c r="CZ55" s="1"/>
  <c r="V55" s="1"/>
  <c r="BD55" s="1"/>
  <c r="DE55" s="1"/>
  <c r="W55" s="1"/>
  <c r="BB50"/>
  <c r="CU50" s="1"/>
  <c r="U50" s="1"/>
  <c r="BC50" s="1"/>
  <c r="CZ50" s="1"/>
  <c r="V50" s="1"/>
  <c r="BD50" s="1"/>
  <c r="DE50" s="1"/>
  <c r="W50" s="1"/>
  <c r="AY73"/>
  <c r="BZ73" s="1"/>
  <c r="R73" s="1"/>
  <c r="AZ73" s="1"/>
  <c r="CE73" s="1"/>
  <c r="S73" s="1"/>
  <c r="AX69"/>
  <c r="BU69" s="1"/>
  <c r="Q69" s="1"/>
  <c r="AY69" s="1"/>
  <c r="BZ69" s="1"/>
  <c r="R69" s="1"/>
  <c r="AZ69" s="1"/>
  <c r="CE69" s="1"/>
  <c r="S69" s="1"/>
  <c r="AX68"/>
  <c r="BU68" s="1"/>
  <c r="Q68" s="1"/>
  <c r="AY68" s="1"/>
  <c r="BZ68" s="1"/>
  <c r="R68" s="1"/>
  <c r="AZ68" s="1"/>
  <c r="CE68" s="1"/>
  <c r="S68" s="1"/>
  <c r="AX57"/>
  <c r="BU57" s="1"/>
  <c r="Q57" s="1"/>
  <c r="AY57" s="1"/>
  <c r="BZ57" s="1"/>
  <c r="R57" s="1"/>
  <c r="AZ57" s="1"/>
  <c r="CE57" s="1"/>
  <c r="S57" s="1"/>
  <c r="AX45"/>
  <c r="BU45" s="1"/>
  <c r="Q45" s="1"/>
  <c r="BK73"/>
  <c r="EZ73" s="1"/>
  <c r="AD73" s="1"/>
  <c r="BL73" s="1"/>
  <c r="FE73" s="1"/>
  <c r="AE73" s="1"/>
  <c r="BK74"/>
  <c r="EZ74" s="1"/>
  <c r="AD74" s="1"/>
  <c r="BL74" s="1"/>
  <c r="FE74" s="1"/>
  <c r="AE74" s="1"/>
  <c r="BK67"/>
  <c r="EZ67" s="1"/>
  <c r="AD67" s="1"/>
  <c r="BL67" s="1"/>
  <c r="FE67" s="1"/>
  <c r="AE67" s="1"/>
  <c r="BK62"/>
  <c r="EZ62" s="1"/>
  <c r="AD62" s="1"/>
  <c r="BL62" s="1"/>
  <c r="FE62" s="1"/>
  <c r="AE62" s="1"/>
  <c r="BC54"/>
  <c r="CZ54" s="1"/>
  <c r="V54" s="1"/>
  <c r="BD54" s="1"/>
  <c r="DE54" s="1"/>
  <c r="W54" s="1"/>
  <c r="BJ54"/>
  <c r="EU54" s="1"/>
  <c r="AC54" s="1"/>
  <c r="BK54" s="1"/>
  <c r="EZ54" s="1"/>
  <c r="AD54" s="1"/>
  <c r="BL54" s="1"/>
  <c r="FE54" s="1"/>
  <c r="AE54" s="1"/>
  <c r="AX52"/>
  <c r="BU52" s="1"/>
  <c r="Q52" s="1"/>
  <c r="AY52" s="1"/>
  <c r="BZ52" s="1"/>
  <c r="R52" s="1"/>
  <c r="AZ52" s="1"/>
  <c r="CE52" s="1"/>
  <c r="S52" s="1"/>
  <c r="BJ52"/>
  <c r="EU52" s="1"/>
  <c r="AC52" s="1"/>
  <c r="BK52" s="1"/>
  <c r="EZ52" s="1"/>
  <c r="AD52" s="1"/>
  <c r="BL52" s="1"/>
  <c r="FE52" s="1"/>
  <c r="AE52" s="1"/>
  <c r="BF54"/>
  <c r="DU54" s="1"/>
  <c r="BB44"/>
  <c r="CU44" s="1"/>
  <c r="U44" s="1"/>
  <c r="BC44" s="1"/>
  <c r="CZ44" s="1"/>
  <c r="V44" s="1"/>
  <c r="BD44" s="1"/>
  <c r="DE44" s="1"/>
  <c r="W44" s="1"/>
  <c r="BJ70"/>
  <c r="EU70" s="1"/>
  <c r="AC70" s="1"/>
  <c r="BK70" s="1"/>
  <c r="EZ70" s="1"/>
  <c r="AD70" s="1"/>
  <c r="BL70" s="1"/>
  <c r="FE70" s="1"/>
  <c r="AE70" s="1"/>
  <c r="AX54"/>
  <c r="BU54" s="1"/>
  <c r="Q54" s="1"/>
  <c r="AY54" s="1"/>
  <c r="BZ54" s="1"/>
  <c r="R54" s="1"/>
  <c r="AZ54" s="1"/>
  <c r="CE54" s="1"/>
  <c r="S54" s="1"/>
  <c r="AX70"/>
  <c r="BU70" s="1"/>
  <c r="Q70" s="1"/>
  <c r="AY70" s="1"/>
  <c r="BZ70" s="1"/>
  <c r="R70" s="1"/>
  <c r="AZ70" s="1"/>
  <c r="CE70" s="1"/>
  <c r="S70" s="1"/>
  <c r="BB37"/>
  <c r="CU37" s="1"/>
  <c r="U37" s="1"/>
  <c r="BJ37"/>
  <c r="EU37" s="1"/>
  <c r="AC37" s="1"/>
  <c r="BK37" s="1"/>
  <c r="EZ37" s="1"/>
  <c r="AD37" s="1"/>
  <c r="BL37" s="1"/>
  <c r="FE37" s="1"/>
  <c r="AE37" s="1"/>
  <c r="BJ72"/>
  <c r="EU72" s="1"/>
  <c r="AC72" s="1"/>
  <c r="BK72" s="1"/>
  <c r="EZ72" s="1"/>
  <c r="AD72" s="1"/>
  <c r="BL72" s="1"/>
  <c r="FE72" s="1"/>
  <c r="AE72" s="1"/>
  <c r="BF44"/>
  <c r="DU44" s="1"/>
  <c r="AX72"/>
  <c r="BU72" s="1"/>
  <c r="Q72" s="1"/>
  <c r="AY72" s="1"/>
  <c r="BZ72" s="1"/>
  <c r="R72" s="1"/>
  <c r="AZ72" s="1"/>
  <c r="CE72" s="1"/>
  <c r="S72" s="1"/>
  <c r="BB72"/>
  <c r="CU72" s="1"/>
  <c r="U72" s="1"/>
  <c r="BC72" s="1"/>
  <c r="CZ72" s="1"/>
  <c r="V72" s="1"/>
  <c r="BD72" s="1"/>
  <c r="DE72" s="1"/>
  <c r="W72" s="1"/>
  <c r="AY45"/>
  <c r="BZ45" s="1"/>
  <c r="R45" s="1"/>
  <c r="AZ45" s="1"/>
  <c r="CE45" s="1"/>
  <c r="S45" s="1"/>
  <c r="BK43"/>
  <c r="EZ43" s="1"/>
  <c r="AD43" s="1"/>
  <c r="BL43" s="1"/>
  <c r="FE43" s="1"/>
  <c r="AE43" s="1"/>
  <c r="BK45"/>
  <c r="EZ45" s="1"/>
  <c r="AD45" s="1"/>
  <c r="BL45" s="1"/>
  <c r="FE45" s="1"/>
  <c r="AE45" s="1"/>
  <c r="BC45"/>
  <c r="CZ45" s="1"/>
  <c r="V45" s="1"/>
  <c r="BD45" s="1"/>
  <c r="DE45" s="1"/>
  <c r="W45" s="1"/>
  <c r="BC42"/>
  <c r="CZ42" s="1"/>
  <c r="V42" s="1"/>
  <c r="BD42" s="1"/>
  <c r="DE42" s="1"/>
  <c r="W42" s="1"/>
  <c r="AQ43"/>
  <c r="BK44" s="1"/>
  <c r="EZ44" s="1"/>
  <c r="AD44" s="1"/>
  <c r="BL44" s="1"/>
  <c r="FE44" s="1"/>
  <c r="AE44" s="1"/>
  <c r="AX43"/>
  <c r="BU43" s="1"/>
  <c r="Q43" s="1"/>
  <c r="AK43" s="1"/>
  <c r="AY44" s="1"/>
  <c r="BZ44" s="1"/>
  <c r="R44" s="1"/>
  <c r="AZ44" s="1"/>
  <c r="CE44" s="1"/>
  <c r="S44" s="1"/>
  <c r="BC43"/>
  <c r="CZ43" s="1"/>
  <c r="V43" s="1"/>
  <c r="BD43" s="1"/>
  <c r="DE43" s="1"/>
  <c r="W43" s="1"/>
  <c r="AY43"/>
  <c r="BZ43" s="1"/>
  <c r="R43" s="1"/>
  <c r="AZ43" s="1"/>
  <c r="CE43" s="1"/>
  <c r="S43" s="1"/>
  <c r="BJ39"/>
  <c r="EU39" s="1"/>
  <c r="AC39" s="1"/>
  <c r="BF38"/>
  <c r="DU38" s="1"/>
  <c r="AX38"/>
  <c r="BU38" s="1"/>
  <c r="Q38" s="1"/>
  <c r="BB38"/>
  <c r="CU38" s="1"/>
  <c r="U38" s="1"/>
  <c r="AX40"/>
  <c r="BU40" s="1"/>
  <c r="Q40" s="1"/>
  <c r="BB39"/>
  <c r="CU39" s="1"/>
  <c r="U39" s="1"/>
  <c r="AX39"/>
  <c r="BU39" s="1"/>
  <c r="Q39" s="1"/>
  <c r="BB40"/>
  <c r="CU40" s="1"/>
  <c r="U40" s="1"/>
  <c r="BL36"/>
  <c r="FE36" s="1"/>
  <c r="AE36" s="1"/>
  <c r="BF37"/>
  <c r="DU37" s="1"/>
  <c r="AQ37"/>
  <c r="AZ48"/>
  <c r="CE48" s="1"/>
  <c r="S48" s="1"/>
  <c r="BF36"/>
  <c r="DU36" s="1"/>
  <c r="BB36"/>
  <c r="CU36" s="1"/>
  <c r="U36" s="1"/>
  <c r="AX36"/>
  <c r="BU36" s="1"/>
  <c r="Q36" s="1"/>
  <c r="N34" i="8"/>
  <c r="AD34" s="1"/>
  <c r="N46"/>
  <c r="AD46" s="1"/>
  <c r="N50"/>
  <c r="AD50" s="1"/>
  <c r="N41"/>
  <c r="AD41" s="1"/>
  <c r="N55"/>
  <c r="AD55" s="1"/>
  <c r="K44"/>
  <c r="AC44" s="1"/>
  <c r="AC37"/>
  <c r="K54"/>
  <c r="AC54" s="1"/>
  <c r="K55"/>
  <c r="AC55" s="1"/>
  <c r="K39"/>
  <c r="AC39" s="1"/>
  <c r="H33"/>
  <c r="AB33" s="1"/>
  <c r="H43"/>
  <c r="AB43" s="1"/>
  <c r="H48"/>
  <c r="AB48" s="1"/>
  <c r="H52"/>
  <c r="AB52" s="1"/>
  <c r="E47"/>
  <c r="AA47" s="1"/>
  <c r="E46"/>
  <c r="AA46" s="1"/>
  <c r="E39"/>
  <c r="AA39" s="1"/>
  <c r="H57"/>
  <c r="AB57" s="1"/>
  <c r="E54"/>
  <c r="AA54" s="1"/>
  <c r="E56"/>
  <c r="AA56" s="1"/>
  <c r="E35"/>
  <c r="AA35" s="1"/>
  <c r="E51"/>
  <c r="AA51" s="1"/>
  <c r="E32"/>
  <c r="AA32" s="1"/>
  <c r="N51"/>
  <c r="AD51" s="1"/>
  <c r="N56"/>
  <c r="AD56" s="1"/>
  <c r="K42"/>
  <c r="AC42" s="1"/>
  <c r="H58"/>
  <c r="AB58" s="1"/>
  <c r="E38"/>
  <c r="AA38" s="1"/>
  <c r="N57"/>
  <c r="AD57" s="1"/>
  <c r="K35"/>
  <c r="AC35" s="1"/>
  <c r="E37"/>
  <c r="AA37" s="1"/>
  <c r="E31"/>
  <c r="AA31" s="1"/>
  <c r="E40"/>
  <c r="AA40" s="1"/>
  <c r="E50"/>
  <c r="AA50" s="1"/>
  <c r="E52"/>
  <c r="AA52" s="1"/>
  <c r="E33"/>
  <c r="AA33" s="1"/>
  <c r="N43"/>
  <c r="AD43" s="1"/>
  <c r="H37"/>
  <c r="AB37" s="1"/>
  <c r="E57"/>
  <c r="AA57" s="1"/>
  <c r="H54"/>
  <c r="AB54" s="1"/>
  <c r="E48"/>
  <c r="AA48" s="1"/>
  <c r="AF48" s="1"/>
  <c r="AG48" s="1"/>
  <c r="K51"/>
  <c r="AC51" s="1"/>
  <c r="K57"/>
  <c r="AC57" s="1"/>
  <c r="N36"/>
  <c r="AD36" s="1"/>
  <c r="H38"/>
  <c r="AB38" s="1"/>
  <c r="E41"/>
  <c r="AA41" s="1"/>
  <c r="N54"/>
  <c r="AD54" s="1"/>
  <c r="E30"/>
  <c r="AA30" s="1"/>
  <c r="E42"/>
  <c r="AA42" s="1"/>
  <c r="N38"/>
  <c r="AD38" s="1"/>
  <c r="E53"/>
  <c r="AA53" s="1"/>
  <c r="K50"/>
  <c r="AC50" s="1"/>
  <c r="H32"/>
  <c r="AB32" s="1"/>
  <c r="N52"/>
  <c r="AD52" s="1"/>
  <c r="H39"/>
  <c r="AB39" s="1"/>
  <c r="E58"/>
  <c r="AA58" s="1"/>
  <c r="AF58" s="1"/>
  <c r="AG58" s="1"/>
  <c r="K43"/>
  <c r="AC43" s="1"/>
  <c r="K36"/>
  <c r="AC36" s="1"/>
  <c r="H40"/>
  <c r="AB40" s="1"/>
  <c r="H44"/>
  <c r="AB44" s="1"/>
  <c r="K52"/>
  <c r="AC52" s="1"/>
  <c r="N37"/>
  <c r="AD37" s="1"/>
  <c r="H35"/>
  <c r="AB35" s="1"/>
  <c r="H47"/>
  <c r="AB47" s="1"/>
  <c r="H55"/>
  <c r="AB55" s="1"/>
  <c r="K48"/>
  <c r="AC48" s="1"/>
  <c r="N42"/>
  <c r="AD42" s="1"/>
  <c r="K56"/>
  <c r="AC56" s="1"/>
  <c r="N49"/>
  <c r="AD49" s="1"/>
  <c r="H34"/>
  <c r="AB34" s="1"/>
  <c r="E45"/>
  <c r="AA45" s="1"/>
  <c r="K30"/>
  <c r="AC30" s="1"/>
  <c r="K45"/>
  <c r="AC45" s="1"/>
  <c r="E43"/>
  <c r="AA43" s="1"/>
  <c r="H42"/>
  <c r="AB42" s="1"/>
  <c r="H56"/>
  <c r="AB56" s="1"/>
  <c r="K40"/>
  <c r="AC40" s="1"/>
  <c r="N33"/>
  <c r="AD33" s="1"/>
  <c r="N45"/>
  <c r="AD45" s="1"/>
  <c r="H53"/>
  <c r="AB53" s="1"/>
  <c r="N39"/>
  <c r="AD39" s="1"/>
  <c r="N44"/>
  <c r="AD44" s="1"/>
  <c r="H31"/>
  <c r="AB31" s="1"/>
  <c r="H49"/>
  <c r="AB49" s="1"/>
  <c r="E34"/>
  <c r="AA34" s="1"/>
  <c r="E44"/>
  <c r="AA44" s="1"/>
  <c r="N53"/>
  <c r="AD53" s="1"/>
  <c r="K47"/>
  <c r="AC47" s="1"/>
  <c r="H45"/>
  <c r="AB45" s="1"/>
  <c r="H51"/>
  <c r="AB51" s="1"/>
  <c r="K32"/>
  <c r="AC32" s="1"/>
  <c r="K53"/>
  <c r="AC53" s="1"/>
  <c r="N30"/>
  <c r="AD30" s="1"/>
  <c r="M12" i="26"/>
  <c r="N32" i="8"/>
  <c r="AD32" s="1"/>
  <c r="AF32" s="1"/>
  <c r="AG32" s="1"/>
  <c r="BB85" i="7"/>
  <c r="CU85" s="1"/>
  <c r="U85" s="1"/>
  <c r="BC85" s="1"/>
  <c r="CZ85" s="1"/>
  <c r="V85" s="1"/>
  <c r="BD85" s="1"/>
  <c r="DE85" s="1"/>
  <c r="W85" s="1"/>
  <c r="BF85"/>
  <c r="DU85" s="1"/>
  <c r="BJ85"/>
  <c r="EU85" s="1"/>
  <c r="AC85" s="1"/>
  <c r="BK85" s="1"/>
  <c r="EZ85" s="1"/>
  <c r="AD85" s="1"/>
  <c r="BL85" s="1"/>
  <c r="FE85" s="1"/>
  <c r="AE85" s="1"/>
  <c r="AX85"/>
  <c r="BU85" s="1"/>
  <c r="Q85" s="1"/>
  <c r="AY85" s="1"/>
  <c r="BZ85" s="1"/>
  <c r="R85" s="1"/>
  <c r="AZ85" s="1"/>
  <c r="CE85" s="1"/>
  <c r="S85" s="1"/>
  <c r="BJ78"/>
  <c r="EU78" s="1"/>
  <c r="AC78" s="1"/>
  <c r="BK78" s="1"/>
  <c r="EZ78" s="1"/>
  <c r="AD78" s="1"/>
  <c r="BL78" s="1"/>
  <c r="FE78" s="1"/>
  <c r="AE78" s="1"/>
  <c r="BF78"/>
  <c r="DU78" s="1"/>
  <c r="AX78"/>
  <c r="BU78" s="1"/>
  <c r="Q78" s="1"/>
  <c r="AY78" s="1"/>
  <c r="BZ78" s="1"/>
  <c r="R78" s="1"/>
  <c r="AZ78" s="1"/>
  <c r="CE78" s="1"/>
  <c r="S78" s="1"/>
  <c r="BB78"/>
  <c r="CU78" s="1"/>
  <c r="U78" s="1"/>
  <c r="BC78" s="1"/>
  <c r="CZ78" s="1"/>
  <c r="V78" s="1"/>
  <c r="BD78" s="1"/>
  <c r="DE78" s="1"/>
  <c r="W78" s="1"/>
  <c r="BB76"/>
  <c r="CU76" s="1"/>
  <c r="U76" s="1"/>
  <c r="BC76" s="1"/>
  <c r="CZ76" s="1"/>
  <c r="V76" s="1"/>
  <c r="BD76" s="1"/>
  <c r="DE76" s="1"/>
  <c r="W76" s="1"/>
  <c r="BJ76"/>
  <c r="EU76" s="1"/>
  <c r="AC76" s="1"/>
  <c r="BK76" s="1"/>
  <c r="EZ76" s="1"/>
  <c r="AD76" s="1"/>
  <c r="BL76" s="1"/>
  <c r="FE76" s="1"/>
  <c r="AE76" s="1"/>
  <c r="AX76"/>
  <c r="BU76" s="1"/>
  <c r="Q76" s="1"/>
  <c r="AY76" s="1"/>
  <c r="BZ76" s="1"/>
  <c r="R76" s="1"/>
  <c r="AZ76" s="1"/>
  <c r="CE76" s="1"/>
  <c r="S76" s="1"/>
  <c r="E55" i="8"/>
  <c r="AA55" s="1"/>
  <c r="X26" i="26"/>
  <c r="H108" i="8" s="1"/>
  <c r="BJ58" i="7"/>
  <c r="EU58" s="1"/>
  <c r="AC58" s="1"/>
  <c r="BK58" s="1"/>
  <c r="EZ58" s="1"/>
  <c r="AD58" s="1"/>
  <c r="BL58" s="1"/>
  <c r="FE58" s="1"/>
  <c r="AE58" s="1"/>
  <c r="AX58"/>
  <c r="BU58" s="1"/>
  <c r="Q58" s="1"/>
  <c r="AY58" s="1"/>
  <c r="BZ58" s="1"/>
  <c r="R58" s="1"/>
  <c r="AZ58" s="1"/>
  <c r="CE58" s="1"/>
  <c r="S58" s="1"/>
  <c r="BF58"/>
  <c r="DU58" s="1"/>
  <c r="BB58"/>
  <c r="CU58" s="1"/>
  <c r="U58" s="1"/>
  <c r="BC58" s="1"/>
  <c r="CZ58" s="1"/>
  <c r="V58" s="1"/>
  <c r="BD58" s="1"/>
  <c r="DE58" s="1"/>
  <c r="W58" s="1"/>
  <c r="BF56"/>
  <c r="DU56" s="1"/>
  <c r="BB56"/>
  <c r="CU56" s="1"/>
  <c r="U56" s="1"/>
  <c r="BC56" s="1"/>
  <c r="CZ56" s="1"/>
  <c r="V56" s="1"/>
  <c r="BD56" s="1"/>
  <c r="DE56" s="1"/>
  <c r="W56" s="1"/>
  <c r="AX56"/>
  <c r="BU56" s="1"/>
  <c r="Q56" s="1"/>
  <c r="AY56" s="1"/>
  <c r="BZ56" s="1"/>
  <c r="R56" s="1"/>
  <c r="AZ56" s="1"/>
  <c r="CE56" s="1"/>
  <c r="S56" s="1"/>
  <c r="BF53"/>
  <c r="DU53" s="1"/>
  <c r="BB53"/>
  <c r="CU53" s="1"/>
  <c r="U53" s="1"/>
  <c r="BC53" s="1"/>
  <c r="CZ53" s="1"/>
  <c r="V53" s="1"/>
  <c r="BD53" s="1"/>
  <c r="DE53" s="1"/>
  <c r="W53" s="1"/>
  <c r="BJ53"/>
  <c r="EU53" s="1"/>
  <c r="AC53" s="1"/>
  <c r="BK53" s="1"/>
  <c r="EZ53" s="1"/>
  <c r="AD53" s="1"/>
  <c r="BL53" s="1"/>
  <c r="FE53" s="1"/>
  <c r="AE53" s="1"/>
  <c r="E36" i="8"/>
  <c r="AA36" s="1"/>
  <c r="BJ79" i="7"/>
  <c r="EU79" s="1"/>
  <c r="AC79" s="1"/>
  <c r="BK79" s="1"/>
  <c r="EZ79" s="1"/>
  <c r="AD79" s="1"/>
  <c r="BL79" s="1"/>
  <c r="FE79" s="1"/>
  <c r="AE79" s="1"/>
  <c r="AX79"/>
  <c r="BU79" s="1"/>
  <c r="Q79" s="1"/>
  <c r="AY79" s="1"/>
  <c r="BZ79" s="1"/>
  <c r="R79" s="1"/>
  <c r="AZ79" s="1"/>
  <c r="CE79" s="1"/>
  <c r="S79" s="1"/>
  <c r="BF79"/>
  <c r="DU79" s="1"/>
  <c r="BB75"/>
  <c r="CU75" s="1"/>
  <c r="U75" s="1"/>
  <c r="BC75" s="1"/>
  <c r="CZ75" s="1"/>
  <c r="V75" s="1"/>
  <c r="BD75" s="1"/>
  <c r="DE75" s="1"/>
  <c r="W75" s="1"/>
  <c r="AX75"/>
  <c r="BU75" s="1"/>
  <c r="Q75" s="1"/>
  <c r="AY75" s="1"/>
  <c r="BZ75" s="1"/>
  <c r="R75" s="1"/>
  <c r="AZ75" s="1"/>
  <c r="CE75" s="1"/>
  <c r="S75" s="1"/>
  <c r="BJ75"/>
  <c r="EU75" s="1"/>
  <c r="AC75" s="1"/>
  <c r="BK75" s="1"/>
  <c r="EZ75" s="1"/>
  <c r="AD75" s="1"/>
  <c r="BL75" s="1"/>
  <c r="FE75" s="1"/>
  <c r="AE75" s="1"/>
  <c r="BF75"/>
  <c r="DU75" s="1"/>
  <c r="BB66"/>
  <c r="CU66" s="1"/>
  <c r="U66" s="1"/>
  <c r="BC66" s="1"/>
  <c r="CZ66" s="1"/>
  <c r="V66" s="1"/>
  <c r="BD66" s="1"/>
  <c r="DE66" s="1"/>
  <c r="W66" s="1"/>
  <c r="AX66"/>
  <c r="BU66" s="1"/>
  <c r="Q66" s="1"/>
  <c r="AY66" s="1"/>
  <c r="BZ66" s="1"/>
  <c r="R66" s="1"/>
  <c r="AZ66" s="1"/>
  <c r="CE66" s="1"/>
  <c r="S66" s="1"/>
  <c r="BF66"/>
  <c r="DU66" s="1"/>
  <c r="BJ66"/>
  <c r="EU66" s="1"/>
  <c r="AC66" s="1"/>
  <c r="BK66" s="1"/>
  <c r="EZ66" s="1"/>
  <c r="AD66" s="1"/>
  <c r="BL66" s="1"/>
  <c r="FE66" s="1"/>
  <c r="AE66" s="1"/>
  <c r="BB65"/>
  <c r="CU65" s="1"/>
  <c r="U65" s="1"/>
  <c r="BC65" s="1"/>
  <c r="CZ65" s="1"/>
  <c r="V65" s="1"/>
  <c r="BD65" s="1"/>
  <c r="DE65" s="1"/>
  <c r="W65" s="1"/>
  <c r="AX65"/>
  <c r="BU65" s="1"/>
  <c r="Q65" s="1"/>
  <c r="AY65" s="1"/>
  <c r="BZ65" s="1"/>
  <c r="R65" s="1"/>
  <c r="AZ65" s="1"/>
  <c r="CE65" s="1"/>
  <c r="S65" s="1"/>
  <c r="BJ65"/>
  <c r="EU65" s="1"/>
  <c r="AC65" s="1"/>
  <c r="BK65" s="1"/>
  <c r="EZ65" s="1"/>
  <c r="AD65" s="1"/>
  <c r="BL65" s="1"/>
  <c r="FE65" s="1"/>
  <c r="AE65" s="1"/>
  <c r="AX49"/>
  <c r="BU49" s="1"/>
  <c r="Q49" s="1"/>
  <c r="AY49" s="1"/>
  <c r="BZ49" s="1"/>
  <c r="R49" s="1"/>
  <c r="AZ49" s="1"/>
  <c r="CE49" s="1"/>
  <c r="S49" s="1"/>
  <c r="BB49"/>
  <c r="CU49" s="1"/>
  <c r="U49" s="1"/>
  <c r="BC49" s="1"/>
  <c r="CZ49" s="1"/>
  <c r="V49" s="1"/>
  <c r="BD49" s="1"/>
  <c r="DE49" s="1"/>
  <c r="W49" s="1"/>
  <c r="BJ49"/>
  <c r="EU49" s="1"/>
  <c r="AC49" s="1"/>
  <c r="BK49" s="1"/>
  <c r="EZ49" s="1"/>
  <c r="AD49" s="1"/>
  <c r="BL49" s="1"/>
  <c r="FE49" s="1"/>
  <c r="AE49" s="1"/>
  <c r="BF49"/>
  <c r="DU49" s="1"/>
  <c r="BJ40"/>
  <c r="EU40" s="1"/>
  <c r="AC40" s="1"/>
  <c r="BB74"/>
  <c r="CU74" s="1"/>
  <c r="U74" s="1"/>
  <c r="BC74" s="1"/>
  <c r="CZ74" s="1"/>
  <c r="V74" s="1"/>
  <c r="BD74" s="1"/>
  <c r="DE74" s="1"/>
  <c r="W74" s="1"/>
  <c r="AX74"/>
  <c r="BU74" s="1"/>
  <c r="Q74" s="1"/>
  <c r="AY74" s="1"/>
  <c r="BZ74" s="1"/>
  <c r="R74" s="1"/>
  <c r="AZ74" s="1"/>
  <c r="CE74" s="1"/>
  <c r="S74" s="1"/>
  <c r="BF74"/>
  <c r="DU74" s="1"/>
  <c r="BB64"/>
  <c r="CU64" s="1"/>
  <c r="U64" s="1"/>
  <c r="BC64" s="1"/>
  <c r="CZ64" s="1"/>
  <c r="V64" s="1"/>
  <c r="BD64" s="1"/>
  <c r="DE64" s="1"/>
  <c r="W64" s="1"/>
  <c r="AX64"/>
  <c r="BU64" s="1"/>
  <c r="Q64" s="1"/>
  <c r="AY64" s="1"/>
  <c r="BZ64" s="1"/>
  <c r="R64" s="1"/>
  <c r="AZ64" s="1"/>
  <c r="CE64" s="1"/>
  <c r="S64" s="1"/>
  <c r="BF59"/>
  <c r="DU59" s="1"/>
  <c r="BJ59"/>
  <c r="EU59" s="1"/>
  <c r="AC59" s="1"/>
  <c r="BK59" s="1"/>
  <c r="EZ59" s="1"/>
  <c r="AD59" s="1"/>
  <c r="BL59" s="1"/>
  <c r="FE59" s="1"/>
  <c r="AE59" s="1"/>
  <c r="BJ82"/>
  <c r="EU82" s="1"/>
  <c r="AC82" s="1"/>
  <c r="BK82" s="1"/>
  <c r="EZ82" s="1"/>
  <c r="AD82" s="1"/>
  <c r="BL82" s="1"/>
  <c r="FE82" s="1"/>
  <c r="AE82" s="1"/>
  <c r="BF82"/>
  <c r="DU82" s="1"/>
  <c r="BJ83"/>
  <c r="EU83" s="1"/>
  <c r="AC83" s="1"/>
  <c r="BK83" s="1"/>
  <c r="EZ83" s="1"/>
  <c r="AD83" s="1"/>
  <c r="BL83" s="1"/>
  <c r="FE83" s="1"/>
  <c r="AE83" s="1"/>
  <c r="BF83"/>
  <c r="DU83" s="1"/>
  <c r="BF71"/>
  <c r="DU71" s="1"/>
  <c r="BJ71"/>
  <c r="EU71" s="1"/>
  <c r="AC71" s="1"/>
  <c r="BK71" s="1"/>
  <c r="EZ71" s="1"/>
  <c r="AD71" s="1"/>
  <c r="BL71" s="1"/>
  <c r="FE71" s="1"/>
  <c r="AE71" s="1"/>
  <c r="E49" i="8"/>
  <c r="AA49" s="1"/>
  <c r="Z13"/>
  <c r="AF50" l="1"/>
  <c r="AG50" s="1"/>
  <c r="AF45"/>
  <c r="AG45" s="1"/>
  <c r="AF53"/>
  <c r="AG53" s="1"/>
  <c r="AF31"/>
  <c r="AG31" s="1"/>
  <c r="AF47"/>
  <c r="AG47" s="1"/>
  <c r="AF38"/>
  <c r="AG38" s="1"/>
  <c r="AF46"/>
  <c r="AG46" s="1"/>
  <c r="AF54"/>
  <c r="AG54" s="1"/>
  <c r="AF40"/>
  <c r="AG40" s="1"/>
  <c r="AF35"/>
  <c r="AG35" s="1"/>
  <c r="AF33"/>
  <c r="AG33" s="1"/>
  <c r="AF37"/>
  <c r="AG37" s="1"/>
  <c r="AF39"/>
  <c r="AG39" s="1"/>
  <c r="AF49"/>
  <c r="AG49" s="1"/>
  <c r="AF43"/>
  <c r="AG43" s="1"/>
  <c r="AF57"/>
  <c r="AG57" s="1"/>
  <c r="AF56"/>
  <c r="AG56" s="1"/>
  <c r="AF55"/>
  <c r="AG55" s="1"/>
  <c r="AF34"/>
  <c r="AG34" s="1"/>
  <c r="AF42"/>
  <c r="AG42" s="1"/>
  <c r="AF44"/>
  <c r="AG44" s="1"/>
  <c r="AF52"/>
  <c r="AG52" s="1"/>
  <c r="AF36"/>
  <c r="AG36" s="1"/>
  <c r="AF51"/>
  <c r="AG51" s="1"/>
  <c r="AF41"/>
  <c r="AG41" s="1"/>
  <c r="S41" s="1"/>
  <c r="T41" s="1"/>
  <c r="AF30"/>
  <c r="AG30" s="1"/>
  <c r="S46"/>
  <c r="T46" s="1"/>
  <c r="BK38" i="7"/>
  <c r="EZ38" s="1"/>
  <c r="AD38" s="1"/>
  <c r="BL38" s="1"/>
  <c r="FE38" s="1"/>
  <c r="AE38" s="1"/>
  <c r="AQ38"/>
  <c r="AY36"/>
  <c r="BZ36" s="1"/>
  <c r="R36" s="1"/>
  <c r="AZ36" s="1"/>
  <c r="CE36" s="1"/>
  <c r="S36" s="1"/>
  <c r="AK36"/>
  <c r="BC36"/>
  <c r="CZ36" s="1"/>
  <c r="V36" s="1"/>
  <c r="BD36" s="1"/>
  <c r="DE36" s="1"/>
  <c r="W36" s="1"/>
  <c r="AM36"/>
  <c r="Y52"/>
  <c r="BG52" s="1"/>
  <c r="DZ52" s="1"/>
  <c r="Z52" s="1"/>
  <c r="BH52" s="1"/>
  <c r="Y56"/>
  <c r="BG56" s="1"/>
  <c r="DZ56" s="1"/>
  <c r="Z56" s="1"/>
  <c r="BH56" s="1"/>
  <c r="Y69"/>
  <c r="BG69" s="1"/>
  <c r="DZ69" s="1"/>
  <c r="Z69" s="1"/>
  <c r="BH69" s="1"/>
  <c r="Y65"/>
  <c r="BG65" s="1"/>
  <c r="DZ65" s="1"/>
  <c r="Z65" s="1"/>
  <c r="BH65" s="1"/>
  <c r="Y72"/>
  <c r="BG72" s="1"/>
  <c r="DZ72" s="1"/>
  <c r="Z72" s="1"/>
  <c r="BH72" s="1"/>
  <c r="Y62"/>
  <c r="BG62" s="1"/>
  <c r="DZ62" s="1"/>
  <c r="Z62" s="1"/>
  <c r="BH62" s="1"/>
  <c r="Y39"/>
  <c r="Y73"/>
  <c r="BG73" s="1"/>
  <c r="DZ73" s="1"/>
  <c r="Z73" s="1"/>
  <c r="BH73" s="1"/>
  <c r="Y42"/>
  <c r="BG42" s="1"/>
  <c r="DZ42" s="1"/>
  <c r="Z42" s="1"/>
  <c r="BH42" s="1"/>
  <c r="Y61"/>
  <c r="BG61" s="1"/>
  <c r="DZ61" s="1"/>
  <c r="Z61" s="1"/>
  <c r="BH61" s="1"/>
  <c r="Y51"/>
  <c r="BG51" s="1"/>
  <c r="DZ51" s="1"/>
  <c r="Z51" s="1"/>
  <c r="BH51" s="1"/>
  <c r="Y45"/>
  <c r="BG45" s="1"/>
  <c r="DZ45" s="1"/>
  <c r="Z45" s="1"/>
  <c r="BH45" s="1"/>
  <c r="Y38"/>
  <c r="Y84"/>
  <c r="BG84" s="1"/>
  <c r="DZ84" s="1"/>
  <c r="Z84" s="1"/>
  <c r="BH84" s="1"/>
  <c r="Y47"/>
  <c r="BG47" s="1"/>
  <c r="DZ47" s="1"/>
  <c r="Z47" s="1"/>
  <c r="BH47" s="1"/>
  <c r="Y85"/>
  <c r="BG85" s="1"/>
  <c r="DZ85" s="1"/>
  <c r="Z85" s="1"/>
  <c r="BH85" s="1"/>
  <c r="Y81"/>
  <c r="BG81" s="1"/>
  <c r="DZ81" s="1"/>
  <c r="Z81" s="1"/>
  <c r="BH81" s="1"/>
  <c r="Y74"/>
  <c r="BG74" s="1"/>
  <c r="DZ74" s="1"/>
  <c r="Z74" s="1"/>
  <c r="BH74" s="1"/>
  <c r="Y66"/>
  <c r="BG66" s="1"/>
  <c r="DZ66" s="1"/>
  <c r="Z66" s="1"/>
  <c r="BH66" s="1"/>
  <c r="Y48"/>
  <c r="BG48" s="1"/>
  <c r="DZ48" s="1"/>
  <c r="Z48" s="1"/>
  <c r="BH48" s="1"/>
  <c r="Y68"/>
  <c r="BG68" s="1"/>
  <c r="DZ68" s="1"/>
  <c r="Z68" s="1"/>
  <c r="BH68" s="1"/>
  <c r="Y55"/>
  <c r="BG55" s="1"/>
  <c r="DZ55" s="1"/>
  <c r="Z55" s="1"/>
  <c r="BH55" s="1"/>
  <c r="Y83"/>
  <c r="BG83" s="1"/>
  <c r="DZ83" s="1"/>
  <c r="Z83" s="1"/>
  <c r="BH83" s="1"/>
  <c r="Y40"/>
  <c r="Y50"/>
  <c r="BG50" s="1"/>
  <c r="DZ50" s="1"/>
  <c r="Z50" s="1"/>
  <c r="BH50" s="1"/>
  <c r="Y44"/>
  <c r="Y49"/>
  <c r="BG49" s="1"/>
  <c r="DZ49" s="1"/>
  <c r="Z49" s="1"/>
  <c r="BH49" s="1"/>
  <c r="Y43"/>
  <c r="Y79"/>
  <c r="BG79" s="1"/>
  <c r="DZ79" s="1"/>
  <c r="Z79" s="1"/>
  <c r="BH79" s="1"/>
  <c r="Y75"/>
  <c r="BG75" s="1"/>
  <c r="DZ75" s="1"/>
  <c r="Z75" s="1"/>
  <c r="BH75" s="1"/>
  <c r="Y76"/>
  <c r="BG76" s="1"/>
  <c r="DZ76" s="1"/>
  <c r="Z76" s="1"/>
  <c r="BH76" s="1"/>
  <c r="Y64"/>
  <c r="BG64" s="1"/>
  <c r="DZ64" s="1"/>
  <c r="Z64" s="1"/>
  <c r="BH64" s="1"/>
  <c r="Y80"/>
  <c r="BG80" s="1"/>
  <c r="DZ80" s="1"/>
  <c r="Z80" s="1"/>
  <c r="BH80" s="1"/>
  <c r="Y46"/>
  <c r="BG46" s="1"/>
  <c r="DZ46" s="1"/>
  <c r="Z46" s="1"/>
  <c r="BH46" s="1"/>
  <c r="Y57"/>
  <c r="BG57" s="1"/>
  <c r="DZ57" s="1"/>
  <c r="Z57" s="1"/>
  <c r="BH57" s="1"/>
  <c r="Y77"/>
  <c r="BG77" s="1"/>
  <c r="DZ77" s="1"/>
  <c r="Z77" s="1"/>
  <c r="BH77" s="1"/>
  <c r="Y59"/>
  <c r="BG59" s="1"/>
  <c r="DZ59" s="1"/>
  <c r="Z59" s="1"/>
  <c r="BH59" s="1"/>
  <c r="Y36"/>
  <c r="Y78"/>
  <c r="BG78" s="1"/>
  <c r="DZ78" s="1"/>
  <c r="Z78" s="1"/>
  <c r="BH78" s="1"/>
  <c r="Y53"/>
  <c r="BG53" s="1"/>
  <c r="DZ53" s="1"/>
  <c r="Z53" s="1"/>
  <c r="BH53" s="1"/>
  <c r="Y41"/>
  <c r="Y82"/>
  <c r="BG82" s="1"/>
  <c r="DZ82" s="1"/>
  <c r="Z82" s="1"/>
  <c r="BH82" s="1"/>
  <c r="Y60"/>
  <c r="BG60" s="1"/>
  <c r="DZ60" s="1"/>
  <c r="Z60" s="1"/>
  <c r="BH60" s="1"/>
  <c r="Y67"/>
  <c r="BG67" s="1"/>
  <c r="DZ67" s="1"/>
  <c r="Z67" s="1"/>
  <c r="BH67" s="1"/>
  <c r="Y63"/>
  <c r="BG63" s="1"/>
  <c r="DZ63" s="1"/>
  <c r="Z63" s="1"/>
  <c r="BH63" s="1"/>
  <c r="Y54"/>
  <c r="BG54" s="1"/>
  <c r="DZ54" s="1"/>
  <c r="Z54" s="1"/>
  <c r="BH54" s="1"/>
  <c r="Y71"/>
  <c r="BG71" s="1"/>
  <c r="DZ71" s="1"/>
  <c r="Z71" s="1"/>
  <c r="BH71" s="1"/>
  <c r="Y70"/>
  <c r="BG70" s="1"/>
  <c r="DZ70" s="1"/>
  <c r="Z70" s="1"/>
  <c r="BH70" s="1"/>
  <c r="Y58"/>
  <c r="BG58" s="1"/>
  <c r="DZ58" s="1"/>
  <c r="Z58" s="1"/>
  <c r="BH58" s="1"/>
  <c r="Y37"/>
  <c r="O18" i="8"/>
  <c r="S51" l="1"/>
  <c r="T51" s="1"/>
  <c r="S47"/>
  <c r="T47" s="1"/>
  <c r="S32"/>
  <c r="T32" s="1"/>
  <c r="S53"/>
  <c r="T53" s="1"/>
  <c r="S31"/>
  <c r="T31" s="1"/>
  <c r="S35"/>
  <c r="T35" s="1"/>
  <c r="S42"/>
  <c r="T42" s="1"/>
  <c r="S49"/>
  <c r="T49" s="1"/>
  <c r="S38"/>
  <c r="T38" s="1"/>
  <c r="S45"/>
  <c r="T45" s="1"/>
  <c r="S55"/>
  <c r="T55" s="1"/>
  <c r="S58"/>
  <c r="T58" s="1"/>
  <c r="S36"/>
  <c r="T36" s="1"/>
  <c r="S48"/>
  <c r="T48" s="1"/>
  <c r="S44"/>
  <c r="T44" s="1"/>
  <c r="S54"/>
  <c r="T54" s="1"/>
  <c r="S37"/>
  <c r="T37" s="1"/>
  <c r="S56"/>
  <c r="T56" s="1"/>
  <c r="S39"/>
  <c r="T39" s="1"/>
  <c r="S40"/>
  <c r="T40" s="1"/>
  <c r="S34"/>
  <c r="T34" s="1"/>
  <c r="S33"/>
  <c r="T33" s="1"/>
  <c r="S43"/>
  <c r="T43" s="1"/>
  <c r="S52"/>
  <c r="T52" s="1"/>
  <c r="S57"/>
  <c r="T57" s="1"/>
  <c r="S50"/>
  <c r="T50" s="1"/>
  <c r="S30"/>
  <c r="T30" s="1"/>
  <c r="BG43" i="7"/>
  <c r="DZ43" s="1"/>
  <c r="Z43" s="1"/>
  <c r="BH43" s="1"/>
  <c r="EE43" s="1"/>
  <c r="AA43" s="1"/>
  <c r="FL43" s="1"/>
  <c r="FN43" s="1"/>
  <c r="AO43"/>
  <c r="BG44" s="1"/>
  <c r="DZ44" s="1"/>
  <c r="Z44" s="1"/>
  <c r="BH44" s="1"/>
  <c r="EE44" s="1"/>
  <c r="AA44" s="1"/>
  <c r="FL44" s="1"/>
  <c r="FN44" s="1"/>
  <c r="AQ39"/>
  <c r="BK39"/>
  <c r="EZ39" s="1"/>
  <c r="AD39" s="1"/>
  <c r="BL39" s="1"/>
  <c r="FE39" s="1"/>
  <c r="AE39" s="1"/>
  <c r="BC37"/>
  <c r="CZ37" s="1"/>
  <c r="V37" s="1"/>
  <c r="BD37" s="1"/>
  <c r="DE37" s="1"/>
  <c r="W37" s="1"/>
  <c r="AM37"/>
  <c r="AY37"/>
  <c r="BZ37" s="1"/>
  <c r="R37" s="1"/>
  <c r="AZ37" s="1"/>
  <c r="CE37" s="1"/>
  <c r="S37" s="1"/>
  <c r="AK37"/>
  <c r="EE53"/>
  <c r="AA53" s="1"/>
  <c r="FL53" s="1"/>
  <c r="FN53" s="1"/>
  <c r="EE83"/>
  <c r="AA83" s="1"/>
  <c r="FL83" s="1"/>
  <c r="FN83" s="1"/>
  <c r="EE48"/>
  <c r="AA48" s="1"/>
  <c r="FL48" s="1"/>
  <c r="FN48" s="1"/>
  <c r="EE80"/>
  <c r="AA80" s="1"/>
  <c r="FL80" s="1"/>
  <c r="FN80" s="1"/>
  <c r="EE47"/>
  <c r="AA47" s="1"/>
  <c r="FL47" s="1"/>
  <c r="FN47" s="1"/>
  <c r="EE72"/>
  <c r="AA72" s="1"/>
  <c r="FL72" s="1"/>
  <c r="FN72" s="1"/>
  <c r="EE75"/>
  <c r="AA75" s="1"/>
  <c r="FL75" s="1"/>
  <c r="FN75" s="1"/>
  <c r="EE59"/>
  <c r="AA59" s="1"/>
  <c r="FL59" s="1"/>
  <c r="FN59" s="1"/>
  <c r="EE71"/>
  <c r="AA71" s="1"/>
  <c r="FL71" s="1"/>
  <c r="FN71" s="1"/>
  <c r="EE60"/>
  <c r="AA60" s="1"/>
  <c r="FL60" s="1"/>
  <c r="FN60" s="1"/>
  <c r="EE42"/>
  <c r="AA42" s="1"/>
  <c r="FL42" s="1"/>
  <c r="FN42" s="1"/>
  <c r="EE58"/>
  <c r="AA58" s="1"/>
  <c r="FL58" s="1"/>
  <c r="FN58" s="1"/>
  <c r="EE49"/>
  <c r="AA49" s="1"/>
  <c r="FL49" s="1"/>
  <c r="FN49" s="1"/>
  <c r="EE76"/>
  <c r="AA76" s="1"/>
  <c r="FL76" s="1"/>
  <c r="FN76" s="1"/>
  <c r="EE67"/>
  <c r="AA67" s="1"/>
  <c r="FL67" s="1"/>
  <c r="FN67" s="1"/>
  <c r="EE61"/>
  <c r="AA61" s="1"/>
  <c r="FL61" s="1"/>
  <c r="FN61" s="1"/>
  <c r="EE63"/>
  <c r="AA63" s="1"/>
  <c r="FL63" s="1"/>
  <c r="FN63" s="1"/>
  <c r="EE51"/>
  <c r="AA51" s="1"/>
  <c r="FL51" s="1"/>
  <c r="FN51" s="1"/>
  <c r="EE82"/>
  <c r="AA82" s="1"/>
  <c r="FL82" s="1"/>
  <c r="FN82" s="1"/>
  <c r="EE52"/>
  <c r="AA52" s="1"/>
  <c r="FL52" s="1"/>
  <c r="FN52" s="1"/>
  <c r="EE77"/>
  <c r="AA77" s="1"/>
  <c r="FL77" s="1"/>
  <c r="FN77" s="1"/>
  <c r="EE64"/>
  <c r="AA64" s="1"/>
  <c r="FL64" s="1"/>
  <c r="FN64" s="1"/>
  <c r="EE85"/>
  <c r="AA85" s="1"/>
  <c r="FL85" s="1"/>
  <c r="FN85" s="1"/>
  <c r="EE81"/>
  <c r="AA81" s="1"/>
  <c r="FL81" s="1"/>
  <c r="FN81" s="1"/>
  <c r="EE62"/>
  <c r="AA62" s="1"/>
  <c r="FL62" s="1"/>
  <c r="FN62" s="1"/>
  <c r="EE74"/>
  <c r="AA74" s="1"/>
  <c r="FL74" s="1"/>
  <c r="FN74" s="1"/>
  <c r="EE54"/>
  <c r="AA54" s="1"/>
  <c r="FL54" s="1"/>
  <c r="FN54" s="1"/>
  <c r="EE68"/>
  <c r="AA68" s="1"/>
  <c r="FL68" s="1"/>
  <c r="FN68" s="1"/>
  <c r="EE66"/>
  <c r="AA66" s="1"/>
  <c r="FL66" s="1"/>
  <c r="FN66" s="1"/>
  <c r="EE70"/>
  <c r="AA70" s="1"/>
  <c r="FL70" s="1"/>
  <c r="FN70" s="1"/>
  <c r="EE45"/>
  <c r="AA45" s="1"/>
  <c r="FL45" s="1"/>
  <c r="FN45" s="1"/>
  <c r="EE56"/>
  <c r="AA56" s="1"/>
  <c r="FL56" s="1"/>
  <c r="FN56" s="1"/>
  <c r="EE57"/>
  <c r="AA57" s="1"/>
  <c r="FL57" s="1"/>
  <c r="FN57" s="1"/>
  <c r="EE78"/>
  <c r="AA78" s="1"/>
  <c r="FL78" s="1"/>
  <c r="FN78" s="1"/>
  <c r="EE50"/>
  <c r="AA50" s="1"/>
  <c r="FL50" s="1"/>
  <c r="FN50" s="1"/>
  <c r="BG36"/>
  <c r="AO36"/>
  <c r="EE69"/>
  <c r="AA69" s="1"/>
  <c r="FL69" s="1"/>
  <c r="FN69" s="1"/>
  <c r="EE79"/>
  <c r="AA79" s="1"/>
  <c r="FL79" s="1"/>
  <c r="FN79" s="1"/>
  <c r="EE65"/>
  <c r="AA65" s="1"/>
  <c r="FL65" s="1"/>
  <c r="FN65" s="1"/>
  <c r="EE73"/>
  <c r="AA73" s="1"/>
  <c r="FL73" s="1"/>
  <c r="FN73" s="1"/>
  <c r="EE55"/>
  <c r="AA55" s="1"/>
  <c r="FL55" s="1"/>
  <c r="FN55" s="1"/>
  <c r="EE84"/>
  <c r="AA84" s="1"/>
  <c r="FL84" s="1"/>
  <c r="FN84" s="1"/>
  <c r="EE46"/>
  <c r="AA46" s="1"/>
  <c r="FL46" s="1"/>
  <c r="FN46" s="1"/>
  <c r="AM38" l="1"/>
  <c r="BC38"/>
  <c r="CZ38" s="1"/>
  <c r="V38" s="1"/>
  <c r="BD38" s="1"/>
  <c r="DE38" s="1"/>
  <c r="W38" s="1"/>
  <c r="AQ40"/>
  <c r="BK41" s="1"/>
  <c r="EZ41" s="1"/>
  <c r="AD41" s="1"/>
  <c r="BL41" s="1"/>
  <c r="FE41" s="1"/>
  <c r="AE41" s="1"/>
  <c r="BK40"/>
  <c r="EZ40" s="1"/>
  <c r="AD40" s="1"/>
  <c r="BL40" s="1"/>
  <c r="FE40" s="1"/>
  <c r="AE40" s="1"/>
  <c r="BG37"/>
  <c r="DZ37" s="1"/>
  <c r="Z37" s="1"/>
  <c r="BH37" s="1"/>
  <c r="AO37"/>
  <c r="AY38"/>
  <c r="BZ38" s="1"/>
  <c r="R38" s="1"/>
  <c r="AZ38" s="1"/>
  <c r="CE38" s="1"/>
  <c r="S38" s="1"/>
  <c r="AK38"/>
  <c r="DZ36"/>
  <c r="Z36" s="1"/>
  <c r="BH36" s="1"/>
  <c r="BM36" l="1"/>
  <c r="FJ36" s="1"/>
  <c r="AO38"/>
  <c r="BG38"/>
  <c r="DZ38" s="1"/>
  <c r="Z38" s="1"/>
  <c r="BH38" s="1"/>
  <c r="EE38" s="1"/>
  <c r="AA38" s="1"/>
  <c r="FL38" s="1"/>
  <c r="FN38" s="1"/>
  <c r="AK39"/>
  <c r="AY39"/>
  <c r="BZ39" s="1"/>
  <c r="R39" s="1"/>
  <c r="AZ39" s="1"/>
  <c r="CE39" s="1"/>
  <c r="S39" s="1"/>
  <c r="AM39"/>
  <c r="BC39"/>
  <c r="CZ39" s="1"/>
  <c r="V39" s="1"/>
  <c r="BD39" s="1"/>
  <c r="DE39" s="1"/>
  <c r="W39" s="1"/>
  <c r="EE37"/>
  <c r="AA37" s="1"/>
  <c r="FL37" s="1"/>
  <c r="FN37" s="1"/>
  <c r="EE36"/>
  <c r="AA36" s="1"/>
  <c r="FL36" s="1"/>
  <c r="FN36" s="1"/>
  <c r="AD12" l="1"/>
  <c r="FK36"/>
  <c r="AK40"/>
  <c r="AY41" s="1"/>
  <c r="BZ41" s="1"/>
  <c r="R41" s="1"/>
  <c r="AZ41" s="1"/>
  <c r="CE41" s="1"/>
  <c r="S41" s="1"/>
  <c r="AY40"/>
  <c r="BZ40" s="1"/>
  <c r="R40" s="1"/>
  <c r="AZ40" s="1"/>
  <c r="CE40" s="1"/>
  <c r="S40" s="1"/>
  <c r="AM40"/>
  <c r="BC41" s="1"/>
  <c r="CZ41" s="1"/>
  <c r="V41" s="1"/>
  <c r="BD41" s="1"/>
  <c r="DE41" s="1"/>
  <c r="W41" s="1"/>
  <c r="BC40"/>
  <c r="CZ40" s="1"/>
  <c r="V40" s="1"/>
  <c r="BD40" s="1"/>
  <c r="DE40" s="1"/>
  <c r="W40" s="1"/>
  <c r="AO39"/>
  <c r="BG39"/>
  <c r="DZ39" s="1"/>
  <c r="Z39" s="1"/>
  <c r="BH39" s="1"/>
  <c r="EE39" s="1"/>
  <c r="AA39" s="1"/>
  <c r="FL39" s="1"/>
  <c r="FN39" s="1"/>
  <c r="L29" i="8" l="1"/>
  <c r="N29" s="1"/>
  <c r="AD29" s="1"/>
  <c r="BE36" i="7"/>
  <c r="DJ36" s="1"/>
  <c r="V12" s="1"/>
  <c r="F29" i="8" s="1"/>
  <c r="H29" s="1"/>
  <c r="BA36" i="7"/>
  <c r="CJ36" s="1"/>
  <c r="R12" s="1"/>
  <c r="C29" i="8" s="1"/>
  <c r="E29" s="1"/>
  <c r="E72" s="1"/>
  <c r="AO40" i="7"/>
  <c r="BG41" s="1"/>
  <c r="DZ41" s="1"/>
  <c r="Z41" s="1"/>
  <c r="BH41" s="1"/>
  <c r="EE41" s="1"/>
  <c r="AA41" s="1"/>
  <c r="FL41" s="1"/>
  <c r="FN41" s="1"/>
  <c r="BG40"/>
  <c r="DZ40" s="1"/>
  <c r="Z40" s="1"/>
  <c r="BH40" s="1"/>
  <c r="EE40" s="1"/>
  <c r="AA40" s="1"/>
  <c r="FL40" s="1"/>
  <c r="FN40" s="1"/>
  <c r="FM36"/>
  <c r="FM38"/>
  <c r="FM39"/>
  <c r="FM37"/>
  <c r="AA17" i="8" l="1"/>
  <c r="N72"/>
  <c r="AA29"/>
  <c r="AB29"/>
  <c r="H72"/>
  <c r="BI36" i="7"/>
  <c r="EJ36" s="1"/>
  <c r="EK36" l="1"/>
  <c r="FS36"/>
  <c r="FR36" s="1"/>
  <c r="FO36" s="1"/>
  <c r="N17" s="1"/>
  <c r="FM51"/>
  <c r="FM77"/>
  <c r="FM65"/>
  <c r="FM56"/>
  <c r="FM68"/>
  <c r="FM46"/>
  <c r="FM74"/>
  <c r="FM47"/>
  <c r="FM41"/>
  <c r="FM44"/>
  <c r="FM69"/>
  <c r="FM50"/>
  <c r="FM79"/>
  <c r="FM43"/>
  <c r="FM57"/>
  <c r="FP36"/>
  <c r="X33" i="8" s="1"/>
  <c r="W40" s="1"/>
  <c r="FM84" i="7"/>
  <c r="FM60"/>
  <c r="FM45"/>
  <c r="FM71"/>
  <c r="FM42"/>
  <c r="FM49"/>
  <c r="FM85"/>
  <c r="FM80"/>
  <c r="FM61"/>
  <c r="FM83"/>
  <c r="FM81"/>
  <c r="FM64"/>
  <c r="FM58"/>
  <c r="FM53"/>
  <c r="FM63"/>
  <c r="FM76"/>
  <c r="FM73"/>
  <c r="FM78"/>
  <c r="FM70"/>
  <c r="FM54"/>
  <c r="FM62"/>
  <c r="FM82"/>
  <c r="FM40"/>
  <c r="FM72"/>
  <c r="FM66"/>
  <c r="FM55"/>
  <c r="FM59"/>
  <c r="FM52"/>
  <c r="FM75"/>
  <c r="FM67"/>
  <c r="FM48"/>
  <c r="C77" i="8" l="1"/>
  <c r="Q77"/>
  <c r="Z12" i="7"/>
  <c r="O29" i="8" s="1"/>
  <c r="C107"/>
  <c r="Q29" l="1"/>
  <c r="AE29" s="1"/>
  <c r="I29"/>
  <c r="K29" s="1"/>
  <c r="O77"/>
  <c r="G77" s="1"/>
  <c r="E108"/>
  <c r="AA15" l="1"/>
  <c r="AA16"/>
  <c r="O17" s="1"/>
  <c r="C108"/>
  <c r="AC29"/>
  <c r="AF29" s="1"/>
  <c r="AG29" s="1"/>
  <c r="K72"/>
  <c r="R29"/>
  <c r="K108"/>
  <c r="AB25" l="1"/>
  <c r="S29"/>
  <c r="T29" s="1"/>
  <c r="X29" s="1"/>
  <c r="O16"/>
  <c r="AC17"/>
  <c r="AC15"/>
  <c r="AC16"/>
  <c r="X28" l="1"/>
  <c r="X30"/>
</calcChain>
</file>

<file path=xl/sharedStrings.xml><?xml version="1.0" encoding="utf-8"?>
<sst xmlns="http://schemas.openxmlformats.org/spreadsheetml/2006/main" count="6691" uniqueCount="380">
  <si>
    <t>Manufacturer:</t>
  </si>
  <si>
    <t>Engine Family:</t>
  </si>
  <si>
    <t>PLT Test Contact:</t>
  </si>
  <si>
    <t>Email Address:</t>
  </si>
  <si>
    <t>Phone #:</t>
  </si>
  <si>
    <t>Comments:</t>
  </si>
  <si>
    <t>Remedy</t>
  </si>
  <si>
    <t>Repairs</t>
  </si>
  <si>
    <t>Units</t>
  </si>
  <si>
    <t>Total Production:</t>
  </si>
  <si>
    <t>PM</t>
  </si>
  <si>
    <t>Engine Make</t>
  </si>
  <si>
    <t>Date of End of Model Year Production:</t>
  </si>
  <si>
    <t>Comments</t>
  </si>
  <si>
    <t>Y</t>
  </si>
  <si>
    <t>N</t>
  </si>
  <si>
    <t>Engine Data Complete?</t>
  </si>
  <si>
    <t>Reason for Failed Test (if applicable)</t>
  </si>
  <si>
    <t>Compliance Status</t>
  </si>
  <si>
    <t>Service Hours Location</t>
  </si>
  <si>
    <t>Service Hours (or miles) Accumulation</t>
  </si>
  <si>
    <t>Green Engine Factor Determination Method</t>
  </si>
  <si>
    <t>Det Factor Type</t>
  </si>
  <si>
    <t>PM  Standard or FEL</t>
  </si>
  <si>
    <t>PM  Det Factor</t>
  </si>
  <si>
    <t>Green Engine Factor Applied?</t>
  </si>
  <si>
    <t>Service Acc. Procedure</t>
  </si>
  <si>
    <t>additive</t>
  </si>
  <si>
    <t>multiplicative</t>
  </si>
  <si>
    <t>Calc Final Result?</t>
  </si>
  <si>
    <t>Test Number</t>
  </si>
  <si>
    <t>Test Date</t>
  </si>
  <si>
    <t>Test Time</t>
  </si>
  <si>
    <t>Test Qtr</t>
  </si>
  <si>
    <t>Engine ID</t>
  </si>
  <si>
    <t>Engine Configuration</t>
  </si>
  <si>
    <t>Build Date</t>
  </si>
  <si>
    <t xml:space="preserve"> </t>
  </si>
  <si>
    <t>Unrounded initial PM</t>
  </si>
  <si>
    <t>Unrounded final PM</t>
  </si>
  <si>
    <t>Det PM</t>
  </si>
  <si>
    <t>Final PM</t>
  </si>
  <si>
    <t>NOx Rounding</t>
  </si>
  <si>
    <t>rounded</t>
  </si>
  <si>
    <t>initial</t>
  </si>
  <si>
    <t>final</t>
  </si>
  <si>
    <t xml:space="preserve"> det final</t>
  </si>
  <si>
    <t>ave of all final</t>
  </si>
  <si>
    <t>PM Rounding</t>
  </si>
  <si>
    <t>Additional Comments</t>
  </si>
  <si>
    <t>Reason for Invalid Test</t>
  </si>
  <si>
    <t>Projected Annual Production:</t>
  </si>
  <si>
    <t>Current Quarter:</t>
  </si>
  <si>
    <t>req</t>
  </si>
  <si>
    <t>val</t>
  </si>
  <si>
    <t>total required</t>
  </si>
  <si>
    <t>total valid</t>
  </si>
  <si>
    <t>total invalid</t>
  </si>
  <si>
    <t>g/bhp-hr</t>
  </si>
  <si>
    <t>g/kW-hr</t>
  </si>
  <si>
    <t>Test Location &amp; description:</t>
  </si>
  <si>
    <t>Category:</t>
  </si>
  <si>
    <t>Carryover?:</t>
  </si>
  <si>
    <t>Category 1</t>
  </si>
  <si>
    <t>Category 2</t>
  </si>
  <si>
    <t>Unrounded initial HCNOx</t>
  </si>
  <si>
    <t>Unrounded final HCNOx</t>
  </si>
  <si>
    <t xml:space="preserve">PM Initial Result </t>
  </si>
  <si>
    <t xml:space="preserve">Rounded PM Initial Result </t>
  </si>
  <si>
    <t xml:space="preserve">PM Final Result </t>
  </si>
  <si>
    <t xml:space="preserve">Det. PM Final Result </t>
  </si>
  <si>
    <t>Recreational</t>
  </si>
  <si>
    <t>Commercial</t>
  </si>
  <si>
    <t>Recreational/Commercial:</t>
  </si>
  <si>
    <t>Fuel Type:</t>
  </si>
  <si>
    <t>Diesel</t>
  </si>
  <si>
    <t>Natural Gas</t>
  </si>
  <si>
    <t>Alcohol</t>
  </si>
  <si>
    <t>Date of Start of Model Year Production:</t>
  </si>
  <si>
    <t>CO</t>
  </si>
  <si>
    <t>CO  Det Factor</t>
  </si>
  <si>
    <t>CO Rounding</t>
  </si>
  <si>
    <t xml:space="preserve">CO Initial Result </t>
  </si>
  <si>
    <t xml:space="preserve">Rounded CO Initial Result </t>
  </si>
  <si>
    <t xml:space="preserve">CO Final Result </t>
  </si>
  <si>
    <t xml:space="preserve">Det. CO Final Result </t>
  </si>
  <si>
    <t>Unrounded initial CO</t>
  </si>
  <si>
    <t>Unrounded final CO</t>
  </si>
  <si>
    <t>Det CO</t>
  </si>
  <si>
    <t>Final CO</t>
  </si>
  <si>
    <t>Det HCNOx</t>
  </si>
  <si>
    <t>Final HCNOX</t>
  </si>
  <si>
    <t>Deterioration Factor Type:</t>
  </si>
  <si>
    <t>CO Green Engine Factor</t>
  </si>
  <si>
    <t>PM Green Engine Factor</t>
  </si>
  <si>
    <t>Paperwork Reduction Act Notice</t>
  </si>
  <si>
    <t>United States</t>
  </si>
  <si>
    <t>US Environmental Protection Agency</t>
  </si>
  <si>
    <t>Manufacturer Notes</t>
  </si>
  <si>
    <t xml:space="preserve">Approval Expires on </t>
  </si>
  <si>
    <t>Manufacturer Production Line Testing Report for Marine Compression Ignition Engines</t>
  </si>
  <si>
    <t>OMB No.  2060-0287</t>
  </si>
  <si>
    <t xml:space="preserve">Manufacturer Data Submission Template -- INSTRUCTIONS </t>
  </si>
  <si>
    <t>Submission Date</t>
  </si>
  <si>
    <t>Compliance Summary</t>
  </si>
  <si>
    <t>Notes:</t>
  </si>
  <si>
    <t>The public reporting and recordkeeping burden for this collection of information is estimated to average 12 hours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t>
  </si>
  <si>
    <t>Basic Information: Invalid Tests</t>
  </si>
  <si>
    <t>Manufacturer Production Line Testing Report for Marine Compression-Ignition Engines</t>
  </si>
  <si>
    <t>Invalid PLT Engine Test Results</t>
  </si>
  <si>
    <t>EPA Form  5900-XXX</t>
  </si>
  <si>
    <t>Category 3</t>
  </si>
  <si>
    <t xml:space="preserve">extra tests </t>
  </si>
  <si>
    <t>Tier 2</t>
  </si>
  <si>
    <t>Tier 3</t>
  </si>
  <si>
    <t>Tier 4</t>
  </si>
  <si>
    <t xml:space="preserve">NOx Initial Result </t>
  </si>
  <si>
    <t xml:space="preserve">Rounded NOx Initial Result </t>
  </si>
  <si>
    <t xml:space="preserve">NOx Final Result </t>
  </si>
  <si>
    <t xml:space="preserve">Det. NOx Final Result </t>
  </si>
  <si>
    <t>HC or HC+NOX</t>
  </si>
  <si>
    <t>Nox</t>
  </si>
  <si>
    <t>Unrounded initial NOx</t>
  </si>
  <si>
    <t>Unrounded final NOx</t>
  </si>
  <si>
    <t>Det NOx</t>
  </si>
  <si>
    <t>NOx Standard or FEL</t>
  </si>
  <si>
    <t>NOx  Det Factor</t>
  </si>
  <si>
    <t>NOx Green Engine Factor</t>
  </si>
  <si>
    <t>combined HC+NOX</t>
  </si>
  <si>
    <t>sep HC+NOX, cat 1 or 2</t>
  </si>
  <si>
    <t>cat 3</t>
  </si>
  <si>
    <t>40 CFR Part:</t>
  </si>
  <si>
    <t>Pre-approved reduced required sample size:</t>
  </si>
  <si>
    <t>Tier:</t>
  </si>
  <si>
    <t>Engine Family</t>
  </si>
  <si>
    <t>Projected Annual Production For Category:</t>
  </si>
  <si>
    <t>Number of Completed Engine Family Tests:</t>
  </si>
  <si>
    <t>Minimum Required Engine Sample Size For Category:</t>
  </si>
  <si>
    <t>Sample Size Status</t>
  </si>
  <si>
    <t>Test Status</t>
  </si>
  <si>
    <t>Req. efam  1</t>
  </si>
  <si>
    <t>Val tests efam 1</t>
  </si>
  <si>
    <t>Req. efam  2</t>
  </si>
  <si>
    <t>Req. efam  3</t>
  </si>
  <si>
    <t>Req. efam  4</t>
  </si>
  <si>
    <t>Req. efam  5</t>
  </si>
  <si>
    <t>Req. efam  6</t>
  </si>
  <si>
    <t>Req. efam  7</t>
  </si>
  <si>
    <t>Req. efam  8</t>
  </si>
  <si>
    <t>Req. efam  9</t>
  </si>
  <si>
    <t>Req. efam  10</t>
  </si>
  <si>
    <t>Req. efam  11</t>
  </si>
  <si>
    <t>Req. efam  12</t>
  </si>
  <si>
    <t>Req. efam  13</t>
  </si>
  <si>
    <t>Req. efam  14</t>
  </si>
  <si>
    <t>Req. efam  15</t>
  </si>
  <si>
    <t>Req. efam  16</t>
  </si>
  <si>
    <t>Req. efam  17</t>
  </si>
  <si>
    <t>Req. efam  18</t>
  </si>
  <si>
    <t>Req. efam  19</t>
  </si>
  <si>
    <t>Req. efam  20</t>
  </si>
  <si>
    <t>Req. efam  21</t>
  </si>
  <si>
    <t>Req. efam  22</t>
  </si>
  <si>
    <t>Req. efam  23</t>
  </si>
  <si>
    <t>Req. efam  24</t>
  </si>
  <si>
    <t>Req. efam  25</t>
  </si>
  <si>
    <t>Req. efam  26</t>
  </si>
  <si>
    <t>Req. efam  27</t>
  </si>
  <si>
    <t>Req. efam  28</t>
  </si>
  <si>
    <t>Req. efam  29</t>
  </si>
  <si>
    <t>Req. efam  30</t>
  </si>
  <si>
    <t>Val tests efam 2</t>
  </si>
  <si>
    <t>Val tests efam 3</t>
  </si>
  <si>
    <t>Val tests efam 4</t>
  </si>
  <si>
    <t>Val tests efam 5</t>
  </si>
  <si>
    <t>Val tests efam 6</t>
  </si>
  <si>
    <t>Val tests efam 7</t>
  </si>
  <si>
    <t>Val tests efam 8</t>
  </si>
  <si>
    <t>Val tests efam 9</t>
  </si>
  <si>
    <t>Val tests efam 10</t>
  </si>
  <si>
    <t>Val tests efam 11</t>
  </si>
  <si>
    <t>Val tests efam 12</t>
  </si>
  <si>
    <t>Val tests efam 13</t>
  </si>
  <si>
    <t>Val tests efam 14</t>
  </si>
  <si>
    <t>Val tests efam 15</t>
  </si>
  <si>
    <t>Val tests efam 16</t>
  </si>
  <si>
    <t>Val tests efam 17</t>
  </si>
  <si>
    <t>Val tests efam 18</t>
  </si>
  <si>
    <t>Val tests efam 19</t>
  </si>
  <si>
    <t>Val tests efam 20</t>
  </si>
  <si>
    <t>Number Passed:</t>
  </si>
  <si>
    <t>Number Failed:</t>
  </si>
  <si>
    <t>Number Open:</t>
  </si>
  <si>
    <t>Test complete Flag</t>
  </si>
  <si>
    <t>Total complete</t>
  </si>
  <si>
    <t>Fail Flag</t>
  </si>
  <si>
    <t>baseline req</t>
  </si>
  <si>
    <t>req due to fails</t>
  </si>
  <si>
    <t>sum fails</t>
  </si>
  <si>
    <t>Required Tests (including failure follow-ups)</t>
  </si>
  <si>
    <t xml:space="preserve">HC Initial Result </t>
  </si>
  <si>
    <t xml:space="preserve">Rounded HC Initial Result </t>
  </si>
  <si>
    <t xml:space="preserve">HC Final Result </t>
  </si>
  <si>
    <t xml:space="preserve">Det. HC Final Result </t>
  </si>
  <si>
    <t>HC Det Factor</t>
  </si>
  <si>
    <t>HC Green Engine Factor</t>
  </si>
  <si>
    <t>HC Rounding</t>
  </si>
  <si>
    <t>Basic Information: Engine Family #1</t>
  </si>
  <si>
    <t>Basic Information: Engine Family #2</t>
  </si>
  <si>
    <t>Basic Information: Engine Family #3</t>
  </si>
  <si>
    <t>Basic Information: Engine Family #4</t>
  </si>
  <si>
    <t>Basic Information: Engine Family #5</t>
  </si>
  <si>
    <t>Basic Information: Engine Family #6</t>
  </si>
  <si>
    <t>Basic Information: Engine Family #7</t>
  </si>
  <si>
    <t>Basic Information: Engine Family #8</t>
  </si>
  <si>
    <t>Basic Information: Engine Family #9</t>
  </si>
  <si>
    <t>Basic Information: Engine Family #10</t>
  </si>
  <si>
    <t>Basic Information: Engine Family #11</t>
  </si>
  <si>
    <t>Basic Information: Engine Family #12</t>
  </si>
  <si>
    <t>Basic Information: Engine Family #13</t>
  </si>
  <si>
    <t>Basic Information: Engine Family #14</t>
  </si>
  <si>
    <t>Basic Information: Engine Family #15</t>
  </si>
  <si>
    <t>Basic Information: Engine Family #16</t>
  </si>
  <si>
    <t>Basic Information: Engine Family #17</t>
  </si>
  <si>
    <t>Basic Information: Engine Family #18</t>
  </si>
  <si>
    <t>Basic Information: Engine Family #19</t>
  </si>
  <si>
    <t>Basic Information: Engine Family #20</t>
  </si>
  <si>
    <t>Basic Information: Engine Family #21</t>
  </si>
  <si>
    <t>Basic Information: Engine Family #22</t>
  </si>
  <si>
    <t>Basic Information: Engine Family #23</t>
  </si>
  <si>
    <t>Basic Information: Engine Family #24</t>
  </si>
  <si>
    <t>Basic Information: Engine Family #25</t>
  </si>
  <si>
    <t>Basic Information: Engine Family #26</t>
  </si>
  <si>
    <t>Basic Information: Engine Family #27</t>
  </si>
  <si>
    <t>Basic Information: Engine Family #28</t>
  </si>
  <si>
    <t>Basic Information: Engine Family #29</t>
  </si>
  <si>
    <t>Basic Information: Engine Family #30</t>
  </si>
  <si>
    <t>Val tests efam 21</t>
  </si>
  <si>
    <t>Val tests efam 22</t>
  </si>
  <si>
    <t>Val tests efam 23</t>
  </si>
  <si>
    <t>Val tests efam 24</t>
  </si>
  <si>
    <t>Val tests efam 25</t>
  </si>
  <si>
    <t>Val tests efam 26</t>
  </si>
  <si>
    <t>Val tests efam 27</t>
  </si>
  <si>
    <t>Val tests efam 28</t>
  </si>
  <si>
    <t>Val tests efam 29</t>
  </si>
  <si>
    <t>Val tests efam 30</t>
  </si>
  <si>
    <t>PLT Engine Test Results: Engine Family #1</t>
  </si>
  <si>
    <t>PLT Engine Test Results: Engine Family #2</t>
  </si>
  <si>
    <t>PLT Engine Test Results: Engine Family #3</t>
  </si>
  <si>
    <t>PLT Engine Test Results: Engine Family #4</t>
  </si>
  <si>
    <t>PLT Engine Test Results: Engine Family #5</t>
  </si>
  <si>
    <t>PLT Engine Test Results: Engine Family #6</t>
  </si>
  <si>
    <t>PLT Engine Test Results: Engine Family #7</t>
  </si>
  <si>
    <t>PLT Engine Test Results: Engine Family #8</t>
  </si>
  <si>
    <t>PLT Engine Test Results: Engine Family #9</t>
  </si>
  <si>
    <t>PLT Engine Test Results: Engine Family #10</t>
  </si>
  <si>
    <t>PLT Engine Test Results: Engine Family #11</t>
  </si>
  <si>
    <t>PLT Engine Test Results: Engine Family #12</t>
  </si>
  <si>
    <t>PLT Engine Test Results: Engine Family #13</t>
  </si>
  <si>
    <t>PLT Engine Test Results: Engine Family #14</t>
  </si>
  <si>
    <t>PLT Engine Test Results: Engine Family #15</t>
  </si>
  <si>
    <t>PLT Engine Test Results: Engine Family #16</t>
  </si>
  <si>
    <t>PLT Engine Test Results: Engine Family #17</t>
  </si>
  <si>
    <t>PLT Engine Test Results: Engine Family #18</t>
  </si>
  <si>
    <t>PLT Engine Test Results: Engine Family #19</t>
  </si>
  <si>
    <t>PLT Engine Test Results: Engine Family #20</t>
  </si>
  <si>
    <t>PLT Engine Test Results: Engine Family #21</t>
  </si>
  <si>
    <t>PLT Engine Test Results: Engine family #22</t>
  </si>
  <si>
    <t>PLT Engine Test Results: Engine Family #23</t>
  </si>
  <si>
    <t>PLT Engine Test Results: Engine Family #24</t>
  </si>
  <si>
    <t>PLT Engine Test Results: Engine Family #25</t>
  </si>
  <si>
    <t>PLT Engine Test Results: Engine Family #26</t>
  </si>
  <si>
    <t>PLT Engine Test Results: Engine Family #27</t>
  </si>
  <si>
    <t>PLT Engine Test Results: Engine Family #28</t>
  </si>
  <si>
    <t>PLT Engine Test Results: Engine Family #29</t>
  </si>
  <si>
    <t>PLT Engine Test Results: Engine Family #30</t>
  </si>
  <si>
    <t>Q1 Actual</t>
  </si>
  <si>
    <t>Total</t>
  </si>
  <si>
    <t xml:space="preserve">Total Actual Production (to date):  </t>
  </si>
  <si>
    <t>Q2 Actual</t>
  </si>
  <si>
    <t>Q3 Actual</t>
  </si>
  <si>
    <t>Q4 Actual</t>
  </si>
  <si>
    <t>q1 prod</t>
  </si>
  <si>
    <t>q2 prod</t>
  </si>
  <si>
    <t>q3 prod</t>
  </si>
  <si>
    <t>q4 prod</t>
  </si>
  <si>
    <t>tot prod</t>
  </si>
  <si>
    <t>tot proj prod</t>
  </si>
  <si>
    <t>HC</t>
  </si>
  <si>
    <t>ROUNDED AND ACCOUNT FOR BLANK</t>
  </si>
  <si>
    <t>Manufacturer and Engine Category Information</t>
  </si>
  <si>
    <t>complete</t>
  </si>
  <si>
    <t>Rnded Req Efam</t>
  </si>
  <si>
    <t>complete flag</t>
  </si>
  <si>
    <t>total complete</t>
  </si>
  <si>
    <t>sample size stat</t>
  </si>
  <si>
    <t>Category Sample</t>
  </si>
  <si>
    <t>LT100 Flag</t>
  </si>
  <si>
    <t>Total Production</t>
  </si>
  <si>
    <t>Size Status:</t>
  </si>
  <si>
    <t xml:space="preserve">The public reporting and recordkeeping burden for this collection of information is estimated to average 12 hours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
</t>
  </si>
  <si>
    <t>Model Year:</t>
  </si>
  <si>
    <t xml:space="preserve">CO  Standard </t>
  </si>
  <si>
    <t>Combined NOx+HC?</t>
  </si>
  <si>
    <t>Test Cycle Options</t>
  </si>
  <si>
    <t>1 = 4-Mode General Cycle (E3)</t>
  </si>
  <si>
    <t>2 = 5-Mode Recreational Cycle (E5)</t>
  </si>
  <si>
    <t>3 = 4-Mode Constant Speed Propulsion Cycle (E2)</t>
  </si>
  <si>
    <t>4 = 5-Mode Constant Speed Auxiliary Cycle (D2)</t>
  </si>
  <si>
    <t>5 = 6-Mode Variable Speed Auxiliary Cycle (G2)</t>
  </si>
  <si>
    <t>6 = 8-Mode Variable Speed Ausiliary Cycle (C1)</t>
  </si>
  <si>
    <t>O = Other</t>
  </si>
  <si>
    <t>Test Cycle</t>
  </si>
  <si>
    <t>1 (E3)</t>
  </si>
  <si>
    <t>2 (E5)</t>
  </si>
  <si>
    <t>3 (E2)</t>
  </si>
  <si>
    <t>4 (D2)</t>
  </si>
  <si>
    <t>5 (G2)</t>
  </si>
  <si>
    <t>6 (C1)</t>
  </si>
  <si>
    <t>O (other)</t>
  </si>
  <si>
    <t>NOx+HC</t>
  </si>
  <si>
    <t>NOx</t>
  </si>
  <si>
    <t>Final Result (g/kW-hr)</t>
  </si>
  <si>
    <t>Standard/FEL (g/kW-hr)</t>
  </si>
  <si>
    <t>CO Comp Status</t>
  </si>
  <si>
    <t>PM Comp Status</t>
  </si>
  <si>
    <t>HC+Nox comp status</t>
  </si>
  <si>
    <t>Nox comp status</t>
  </si>
  <si>
    <t>HC comp status</t>
  </si>
  <si>
    <t>CO Final Result (g/kW-hr)</t>
  </si>
  <si>
    <t>PM Final Result (g/kW-hr)</t>
  </si>
  <si>
    <t>HC+NOx Final Result (g/kW-hr)</t>
  </si>
  <si>
    <t>NOx Final Result (g/kW-hr)</t>
  </si>
  <si>
    <t>HC Final Result (g/kW-hr)</t>
  </si>
  <si>
    <t>cat 2 part 1042</t>
  </si>
  <si>
    <t>Office of Air and Radiation, Office of Transportation and Air Quality</t>
  </si>
  <si>
    <t>Standard (g/kW-hr)</t>
  </si>
  <si>
    <t>CO  Standard</t>
  </si>
  <si>
    <t>Sum R77:106</t>
  </si>
  <si>
    <r>
      <rPr>
        <b/>
        <sz val="10"/>
        <rFont val="Arial"/>
        <family val="2"/>
      </rPr>
      <t>I.  About</t>
    </r>
    <r>
      <rPr>
        <sz val="10"/>
        <rFont val="Arial"/>
        <family val="2"/>
      </rPr>
      <t xml:space="preserve">
This template allows manufacturers of Marine Compression-Ignition (CI) engines to submit production line testing (PLT) data in a simple, consistent format.  Based on the information entered by the submitter, the template performs the required calculation of the final test result and displays the current status of the test. This template is intended for use by manufacturers subject to either Part 94 or Part 1042. If your engines are subject to Part 1042, you may choose to test your engines using the CumSum methodology in accordance with the procedures outlined in 40 CFR Part 1045 or Part 1051 (see 40 CFR 1042.301(d)(2)). This template has not been designed to accept data from the CumSum methodology; if you choose to test your engines using CumSum you must use the separate Marine CI PLT template that was created for this purpose. 
It is intended that a copy of this template be created for each Category for which the reporting of PLT results are required.  These data must be submitted on a quarterly basis in accordance with 40 CFR Part 1042.345(a) and 40 CFR Part 94.508(e).  It is intended that one copy of a template be maintained per Category, per year, and results should be cumulative.  For instance, the file submitted for the second quarter will contain all test results previously submitted for the first quarter with the results from the second quarter added on.  The Summary worksheet provides a field to indicate the associated quarter.
The template is organized into several worksheets, including a "Summary" worksheet that includes both preliminary information as entered by the manufacturer and overall compliance information based on the actual PLT data entered in subsequent worksheets (i.e., Engine Family #1, Engine Family #2, etc.). There are worksheets for 30 engine families and two additional tabs ("Invalid Tests" and "Notes") that allow for the submittal of invalid test results and any other relevant notes that the manufacturer would like to submit with the test results.  In all of the worksheets, values may be modified only in cells that are white - the green shaded cells contain either labels or calculated values.
Before entering data in this template, international users should ensure that the settings in Excel for number handling are consistent with the template. Number handling settings that currently specify the use of a comma for the decimal separator and a period for the thousands separator must be temporarily modified to avoid errors within the automatic calculations. To modify the number handling settings when using Excel 2010, go to the file tab at the upper left of the Excel workbook and click "Options". On the resulting window click "Advanced", uncheck the"Use system separators" box and then insert a period for the decimal separator and a comma for the thousands separator. When using Excel 2007, first click the office button, then click "Excel Options". On the resulting window click "Advanced", uncheck the"Use system separators" box and then insert a period for the decimal separator and a comma for the thousands separator. For Excel 2003,go to the "Tools" menu and select "Options." In the window that appears, the "International" tab should be selected. At the top of this tab there will be a section at the top entitled "Number handling"; the check mark in the "Use system separators" box found within this section should be removed. At this point, a period should be inserted for the decimal separator and a comma should be inserted for the thousands separator.
</t>
    </r>
  </si>
  <si>
    <r>
      <rPr>
        <b/>
        <sz val="10"/>
        <rFont val="Arial"/>
        <family val="2"/>
      </rPr>
      <t>III.  Entering PLT Engine Test Results</t>
    </r>
    <r>
      <rPr>
        <sz val="10"/>
        <rFont val="Arial"/>
        <family val="2"/>
      </rPr>
      <t xml:space="preserve">
Following the "Summary" worksheet, there are multiple worksheets for "Engine Family #1" through "Engine Family #30." Using these worksheets, enter PLT data for each engine family for CO, PM, HC, and NOx (HC and NOx values are summed and displayed as a combined NOx+HC value, if this option was indicated on the individual Engine Family worksheet). Please note that for Category 3 results only need to be entered for NOx; however, for both Category 1 and Category 2 results must be entered for CO, PM, HC, and NOx in order to ensure that the calculations are done properly.
Enter data for the test location/description, whether the engine family is a carryover, reduced sample size (if applicable), fuel type and whether the engine family is Recreational or Commercial.  Note that 'HC' refers to 'THC' for diesel fuel, 'NMHC' natural gas fuel, and 'THCE' for alcohol fuel. When the fuel type is selected, a note appears reminding the user of the correct HC variant for the selected fuel. Enter the Model Year, Tier, whether NOx+HC is combined, and 40 CFR Part.  Note that a selection of "Y" or "N" is required in the field indicating whether NOx+HC is combined in order to ensure that the results in the Summary worksheet are accurate and properly displayed.
The engine family name is then entered followed by the engine family's projected annual production, the start/end dates for production and the deterioration factor type, which must be specified as either additive or multiplicative and is automatically displayed in the "Det Factor Type" fields for all pollutants.  The subsequent field should be set to "Y" once all test data have been entered to indicate that the test data can be factored into the compliance assessment within the Summary sheet.  Under these fields, data for actual production by quarter can be entered. To the right of these fields, enter the FEL/standard, deterioration factor, and green engine factor (if applicable) for each pollutant.
The engine test results should be entered in the "PLT Engine Test Results" section within the Engine Family worksheet in the order in which they occur.  The first fourteen fields includes information specific to the test.  The initial result can be entered for each pollutant in the relevant columns.  The final result and deteriorated final result are displayed if the "Calc Final Result?" field in column B is "Y."  At the far right, open fields are available to enter data related to failed tests (if applicable).  Failed tests will result in an upward adjustment to the required sample size.  
Note that for Category 3 engines, only NOx results need to be entered. The template has been designed so that for Category 3 engines, the engine family PLT status is determined solely on the basis of the NOx results.
The Test Engine worksheets should only include valid test results.  Invalid test results should be entered in the "Invalid Tests" worksheet.  Any additional notes or information relevant to the PLT  information for the engine family can be included in the "Notes" worksheet.
</t>
    </r>
  </si>
  <si>
    <r>
      <rPr>
        <b/>
        <sz val="10"/>
        <rFont val="Arial"/>
        <family val="2"/>
      </rPr>
      <t xml:space="preserve">IV.  Compliance Summary </t>
    </r>
    <r>
      <rPr>
        <sz val="10"/>
        <rFont val="Arial"/>
        <family val="2"/>
      </rPr>
      <t xml:space="preserve">
The far right portion of the "Summary" worksheet (below the general information entered previously, as described in Section II) includes the summary compliance information for the PLT tests as entered in the Engine Family worksheets. As described below, the summary information shows a Sample Size Status, Test Status, and a Compliance Status for each engine family.
 ● Sample Size Status:  This value will be OPEN if the number of tests performed for the engine family  is less than the required amount (including follow-ups to falied tests. Otherwise, this value will be PASS.
● Test Status:  This value will be FAIL if a failed status is indicated for any one pollutant. This value will be PASS if all pollutants for the engine family have a passing status. 
● Compliance Status:  If both the  test  status and sample size status have a value of PASS, the compliance status also has a value of PASS. If the test status has a value of FAIL, then the compliance status will have a value of FAIL regardless of the sample size status value. If the test status has a value of PASS and the sample size status has a value of OPEN, then the compliance status value will be OPEN.
In addition to the sample size status for engine families, for Part 1042 engines and Part 94, Category 1 engines a sample size status is displayed for the category as well. The value of this status will be either OPEN or PASS. If the value is OPEN then a message will appear indicating how many additional tests are needed across the category. Due to rounding it is possible for the sample size status for the category to be OPEN even if the sample size status for all of the engine families is PASS. 
IV.  Compliance Summary 
The far right portion of the "Summary" worksheet (below the general information entered previously, as described in Section II) includes the summary compliance information for the PLT tests as entered in the Engine Family worksheets. As described below, the summary information shows a Sample Size Status, Test Status, and a Compliance Status for each engine family.
 ● Sample Size Status:  This value will be OPEN if the number of tests performed for the engine family  is less than the required amount (including follow-ups to falied tests. Otherwise, this value will be PASS.
● Test Status:  This value will be FAIL if a failed status is indicated for any one pollutant. This value will be PASS if all pollutants for the engine family have a passing status. 
● Compliance Status:  If both the  test  status and sample size status have a value of PASS, the compliance status also has a value of PASS. If the test status has a value of FAIL, then the compliance status will have a value of FAIL regardless of the sample size status value. If the test status has a value of PASS and the sample size status has a value of OPEN, then the compliance status value will be OPEN.
In addition to the sample size status for engine families, for Part 1042 engines and Part 94, Category 1 engines a sample size status is displayed for the category as well. The value of this status will be either OPEN or PASS. If the value is OPEN then a message will appear indicating how many additional tests are needed across the category. Due to rounding it is possible for the sample size status for the category to be OPEN even if the sample size status for all of the engine families is PASS. 
</t>
    </r>
  </si>
  <si>
    <r>
      <t xml:space="preserve">
</t>
    </r>
    <r>
      <rPr>
        <b/>
        <sz val="10"/>
        <rFont val="Arial"/>
        <family val="2"/>
      </rPr>
      <t>V.  Troubleshooting</t>
    </r>
    <r>
      <rPr>
        <sz val="10"/>
        <rFont val="Arial"/>
        <family val="2"/>
      </rPr>
      <t xml:space="preserve">
 If odd or unexpected results are displayed in the "Summary" worksheet, the following items can be checked:
● Has a category been specified on the "Summary" worksheet and a projected production volume in the Engine Family worksheets?
● Is "Y" indicated for the "Engine Family Testing Completed?" field for each completed Engine Family tab?
● Are all engine tests entered sequentially without skipping rows?
● Is "Y" indicated within the "Calc Final Result" field for rows in which a final result is to be calculated?
● Is there any information that has been inadvertently omitted within any one of the required data fields?  
</t>
    </r>
  </si>
  <si>
    <t>Part 94 – Category 2 Sample Size Status:</t>
  </si>
  <si>
    <t>Please provide any additional notes here.</t>
  </si>
  <si>
    <t>Include Results from Engine Family #1 on Summary Sheet?</t>
  </si>
  <si>
    <t>Include Results from Engine Family #2 on Summary Sheet?</t>
  </si>
  <si>
    <t>Include Results from Engine Family #3 on Summary Sheet?</t>
  </si>
  <si>
    <t>Include Results from Engine Family #4 on Summary Sheet?</t>
  </si>
  <si>
    <t>Include Results from Engine Family #5 on Summary Sheet?</t>
  </si>
  <si>
    <t>Include Results from Engine Family #6 on Summary Sheet?</t>
  </si>
  <si>
    <t>Include Results from Engine Family #7 on Summary Sheet?</t>
  </si>
  <si>
    <t>Include Results from Engine Family #8 on Summary Sheet?</t>
  </si>
  <si>
    <t>Include Results from Engine Family #9 on Summary Sheet?</t>
  </si>
  <si>
    <t>Include Results from Engine Family #10 on Summary Sheet?</t>
  </si>
  <si>
    <t>Include Results from Engine Family #11 on Summary Sheet?</t>
  </si>
  <si>
    <t>Include Results from Engine Family #12 on Summary Sheet?</t>
  </si>
  <si>
    <t>Include Results from Engine Family #13 on Summary Sheet?</t>
  </si>
  <si>
    <t>Include Results from Engine Family #14 on Summary Sheet?</t>
  </si>
  <si>
    <t>Include Results from Engine Family #15 on Summary Sheet?</t>
  </si>
  <si>
    <t>Include Results from Engine Family #16 on Summary Sheet?</t>
  </si>
  <si>
    <t>Include Results from Engine Family #17 on Summary Sheet?</t>
  </si>
  <si>
    <t>Include Results from Engine Family #18 on Summary Sheet?</t>
  </si>
  <si>
    <t>Include Results from Engine Family #19 on Summary Sheet?</t>
  </si>
  <si>
    <t>Include Results from Engine Family #20 on Summary Sheet?</t>
  </si>
  <si>
    <t>Include Results from Engine Family #21 on Summary Sheet?</t>
  </si>
  <si>
    <t>Include Results from Engine Family #22 on Summary Sheet?</t>
  </si>
  <si>
    <t>Include Results from Engine Family #23 on Summary Sheet?</t>
  </si>
  <si>
    <t>Include Results from Engine Family #24 on Summary Sheet?</t>
  </si>
  <si>
    <t>Include Results from Engine Family #25 on Summary Sheet?</t>
  </si>
  <si>
    <t>Include Results from Engine Family #26 on Summary Sheet?</t>
  </si>
  <si>
    <t>Include Results from Engine Family #27 on Summary Sheet?</t>
  </si>
  <si>
    <t>Include Results from Engine Family #28 on Summary Sheet?</t>
  </si>
  <si>
    <t>Include Results from Engine Family #29 on Summary Sheet?</t>
  </si>
  <si>
    <t>Include Results from Engine Family #30 on Summary Sheet?</t>
  </si>
  <si>
    <r>
      <rPr>
        <b/>
        <sz val="10"/>
        <rFont val="Arial"/>
        <family val="2"/>
      </rPr>
      <t>II.  Entering General Information</t>
    </r>
    <r>
      <rPr>
        <sz val="10"/>
        <rFont val="Arial"/>
        <family val="2"/>
      </rPr>
      <t xml:space="preserve">
Before entering data for each engine family, some information on the manufacturer and the Category should be entered into the worksheet labeled "Summary."  The top portion of this worksheet includes spaces to enter general information about the PLT test.  These fields include:
● Manufacturer contact information (manufacturer name, PLT contact, email, and phone);
● Category (select Category 1, Category 2, or Category 3); and
● Current quarter.
There is an additional field for comments.  Based on the quarter selected, a set of fields will appear where actual quarter-by-quarter production values will appear based on the data entered for each engine family.  
The required engine sample size is calculated as follows (and includes any additional engines tested as a part of the follow-up that is required when an engine fails a test (see 40 CFR 1042.310(c) and 40 CFR 94.507(a)): 
● For Category 1 engines subject to Part 94 the required sample size for the category is 1% of the Category 1 projected annual production volume if this is greater than or equal to 100, and 0 if the Category 1 projected annual production is less than 100 (40 CFR 94.505(a)(1)(i)).
● For Category 1 engines subject to Part 1042 the required sample size for the category is 1% of the Category 1 projected annual production volume, with a minimum sample size of 1 (40 CFR 1042.310(a)(1)).
● For Category 2 engines subject to Part 94 the required sample size for  each engine family is 1% of the engine family's projected annual production volume, with a minimum sample size of 1 (40 CFR 94.505(a)(1)(ii)).
● For Category 2 engines subject to Part 1042 the required sample size for the category is 1% of the Category 2 projected annual production volume, with a minimum sample size of 1 (40 CFR 1042.310(a)(2)).
Regardless of the Part or the Category, projected annual production is entered on a per engine family basis on each engine family sheet and while the number of required tests for the Engine Family is displayed in cell N17, the actual minimum required engine sample size is displayed in the Summary sheet in cell L16. As described in the notes below, cell L16 in the Summary sheet reflects the required sample size for Part 1042 Category 1 and 2 engines and Part 94 Category 1 engines. The required sample size for Part 94 Category 2 is calculated by Engine Family, and as a result, cell N17 is the relevant field that displays the proper required sample size.
Note that the projected annual production for the category is calculated by summing up the individual values for the engine families and is displayed on the Summary sheet. The number of completed engine family tests is also calculated from the Engine Family sheets and is displayed on the Summary sheet. Following are some notes that reiterate the logic and structure surrounding the required sample size calculation.
</t>
    </r>
    <r>
      <rPr>
        <b/>
        <sz val="10"/>
        <rFont val="Arial"/>
        <family val="2"/>
      </rPr>
      <t>IMPORTANT NOTES REGARDING SAMPLE SIZE CALCULATIONS:</t>
    </r>
    <r>
      <rPr>
        <sz val="10"/>
        <rFont val="Arial"/>
        <family val="2"/>
      </rPr>
      <t xml:space="preserve">
1. For Part 1042 Category 1 and 2 engines and Part 94 Category 1 engines, the minimum engine sample size for the category is displayed on the Summary sheet. 
2. For Part 94, Category 2 engines, the required sample size will be displayed within each individualEngine Family worksheet (i.e., Required Tests) since the number of required tests is based on 1% of the Engine Family production (per 94.505(a)(1)(ii)). As such, the underlying formulas have been structured such that if Category 2 applies, the "Minimum Required Engine Sample Size for Category" field in the Summary sheet will only reflect Part 1042 Engine Family data from the corresponding worksheets.
3. For Part 94, Category 1 sample size calculations, the Summary sheet will include the correct sample size for the Category. However, within each individual Engine Family worksheet, if the projected production is less than 50, the required tests in cell N17 will display as zero. If the projected production for all Part 94, Category 1 Engine Families is less than 100, the sample size requirement for all of those Engine Families is zero (which will be displayed as such in Cell L16 within the Summary sheet). However, if the projected production for these Engine Families is greater than 100, the total is spread between more than one Engine Family, and the number of subject Engine Families is greater than the number of required tests (as displayed in cell L16), the user may select the Engine Family or Families for testing in order to meet the overall testing requirement. If there are questions regarding which Engine Families to test, manufacturers should obtain additional clarification from their Certification Representative. 
Note that if there is a pre-approved reduced sample size, the minimum sample size is set equal to this value (assuming that the pre-approved size entered is less than the sample size calculated in accordance with the corresponding guidelines for Category 1 or 2). A reduced sample size may be pre-approved if the engine family has been certified with carry-over emissions data (40 CFR 1042.301(e) and 40 CFR 94.503(d)).
For Part 1042 Category 1 and 2 engines and Part 94 Category 1 engines, the sample size status in Column R of the Summary sheet will be displayed for each Engine Family record as either "OPEN" or "PASS". If the total engine sample size is greater than or equal to the minimum required sample size, this status is displayed as "PASS" - otherwise, it is displayed as "OPEN". For Part 94 Category 2 engines, the sample size status is displayed to the right of the Comments field within the Engine Family worksheets and as with the Category status indicator, will display either "PASS" or "OPEN" depending on the required sample size and the number of tests completed.
</t>
    </r>
  </si>
  <si>
    <t>Version Number: 1.1  Last Revision: December 2013</t>
  </si>
  <si>
    <t>OMB No.  2060-0641</t>
  </si>
  <si>
    <t>EPA Form  5900-298</t>
  </si>
</sst>
</file>

<file path=xl/styles.xml><?xml version="1.0" encoding="utf-8"?>
<styleSheet xmlns="http://schemas.openxmlformats.org/spreadsheetml/2006/main">
  <numFmts count="4">
    <numFmt numFmtId="164" formatCode="0.000"/>
    <numFmt numFmtId="165" formatCode="[$-409]h:mm\ AM/PM;@"/>
    <numFmt numFmtId="166" formatCode="0.00000"/>
    <numFmt numFmtId="167" formatCode="0.0"/>
  </numFmts>
  <fonts count="40">
    <font>
      <sz val="10"/>
      <name val="Arial"/>
    </font>
    <font>
      <sz val="10"/>
      <name val="Arial"/>
      <family val="2"/>
    </font>
    <font>
      <sz val="8"/>
      <name val="Arial"/>
      <family val="2"/>
    </font>
    <font>
      <b/>
      <sz val="10"/>
      <name val="Arial"/>
      <family val="2"/>
    </font>
    <font>
      <sz val="10"/>
      <color indexed="18"/>
      <name val="Arial"/>
      <family val="2"/>
    </font>
    <font>
      <b/>
      <sz val="10"/>
      <color indexed="10"/>
      <name val="Arial"/>
      <family val="2"/>
    </font>
    <font>
      <b/>
      <sz val="8"/>
      <name val="Arial"/>
      <family val="2"/>
    </font>
    <font>
      <sz val="10"/>
      <name val="Arial"/>
      <family val="2"/>
    </font>
    <font>
      <sz val="9"/>
      <name val="Arial"/>
      <family val="2"/>
    </font>
    <font>
      <b/>
      <sz val="9"/>
      <name val="Arial"/>
      <family val="2"/>
    </font>
    <font>
      <b/>
      <sz val="8"/>
      <color indexed="10"/>
      <name val="Arial"/>
      <family val="2"/>
    </font>
    <font>
      <sz val="10"/>
      <color indexed="10"/>
      <name val="Arial"/>
      <family val="2"/>
    </font>
    <font>
      <sz val="8"/>
      <name val="Arial"/>
      <family val="2"/>
    </font>
    <font>
      <sz val="8"/>
      <color indexed="10"/>
      <name val="Arial"/>
      <family val="2"/>
    </font>
    <font>
      <b/>
      <sz val="10"/>
      <name val="Arial"/>
      <family val="2"/>
    </font>
    <font>
      <b/>
      <sz val="10"/>
      <color indexed="10"/>
      <name val="Arial"/>
      <family val="2"/>
    </font>
    <font>
      <sz val="10"/>
      <color indexed="10"/>
      <name val="Arial"/>
      <family val="2"/>
    </font>
    <font>
      <b/>
      <sz val="12"/>
      <name val="Arial"/>
      <family val="2"/>
    </font>
    <font>
      <sz val="8"/>
      <color indexed="9"/>
      <name val="Arial"/>
      <family val="2"/>
    </font>
    <font>
      <sz val="14"/>
      <color indexed="9"/>
      <name val="Arial"/>
      <family val="2"/>
    </font>
    <font>
      <sz val="16"/>
      <color indexed="9"/>
      <name val="Arial"/>
      <family val="2"/>
    </font>
    <font>
      <b/>
      <sz val="16"/>
      <color indexed="9"/>
      <name val="Arial"/>
      <family val="2"/>
    </font>
    <font>
      <b/>
      <sz val="14"/>
      <color indexed="9"/>
      <name val="Arial"/>
      <family val="2"/>
    </font>
    <font>
      <b/>
      <sz val="8"/>
      <color indexed="9"/>
      <name val="Arial"/>
      <family val="2"/>
    </font>
    <font>
      <sz val="8"/>
      <color indexed="41"/>
      <name val="Arial"/>
      <family val="2"/>
    </font>
    <font>
      <b/>
      <sz val="10"/>
      <color indexed="9"/>
      <name val="Arial"/>
      <family val="2"/>
    </font>
    <font>
      <b/>
      <sz val="12"/>
      <color indexed="12"/>
      <name val="Arial"/>
      <family val="2"/>
    </font>
    <font>
      <b/>
      <u/>
      <sz val="8"/>
      <name val="Arial"/>
      <family val="2"/>
    </font>
    <font>
      <u/>
      <sz val="10"/>
      <color theme="10"/>
      <name val="Arial"/>
      <family val="2"/>
    </font>
    <font>
      <sz val="10"/>
      <color rgb="FFCCFFCC"/>
      <name val="Arial"/>
      <family val="2"/>
    </font>
    <font>
      <b/>
      <sz val="12"/>
      <color rgb="FFCCFFCC"/>
      <name val="Arial"/>
      <family val="2"/>
    </font>
    <font>
      <b/>
      <sz val="8"/>
      <color rgb="FFCCFFCC"/>
      <name val="Arial"/>
      <family val="2"/>
    </font>
    <font>
      <b/>
      <sz val="10"/>
      <color theme="3"/>
      <name val="Arial"/>
      <family val="2"/>
    </font>
    <font>
      <b/>
      <sz val="12"/>
      <color theme="3"/>
      <name val="Arial"/>
      <family val="2"/>
    </font>
    <font>
      <sz val="10"/>
      <color theme="3"/>
      <name val="Arial"/>
      <family val="2"/>
    </font>
    <font>
      <sz val="10"/>
      <color rgb="FFFF0000"/>
      <name val="Arial"/>
      <family val="2"/>
    </font>
    <font>
      <b/>
      <sz val="12"/>
      <name val="Calibri"/>
      <family val="2"/>
      <scheme val="minor"/>
    </font>
    <font>
      <b/>
      <u/>
      <sz val="10"/>
      <name val="Arial"/>
      <family val="2"/>
    </font>
    <font>
      <sz val="8"/>
      <color rgb="FFFF0000"/>
      <name val="Arial"/>
      <family val="2"/>
    </font>
    <font>
      <sz val="10"/>
      <color theme="1"/>
      <name val="Arial"/>
      <family val="2"/>
    </font>
  </fonts>
  <fills count="11">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18"/>
        <bgColor indexed="64"/>
      </patternFill>
    </fill>
    <fill>
      <patternFill patternType="solid">
        <fgColor indexed="12"/>
        <bgColor indexed="64"/>
      </patternFill>
    </fill>
    <fill>
      <patternFill patternType="solid">
        <fgColor indexed="44"/>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s>
  <borders count="32">
    <border>
      <left/>
      <right/>
      <top/>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s>
  <cellStyleXfs count="2">
    <xf numFmtId="0" fontId="0" fillId="0" borderId="0"/>
    <xf numFmtId="0" fontId="28" fillId="0" borderId="0" applyNumberFormat="0" applyFill="0" applyBorder="0" applyAlignment="0" applyProtection="0"/>
  </cellStyleXfs>
  <cellXfs count="370">
    <xf numFmtId="0" fontId="0" fillId="0" borderId="0" xfId="0"/>
    <xf numFmtId="0" fontId="0" fillId="2" borderId="0" xfId="0" applyFill="1"/>
    <xf numFmtId="0" fontId="3" fillId="2" borderId="0" xfId="0" applyFont="1" applyFill="1"/>
    <xf numFmtId="0" fontId="6" fillId="2" borderId="0" xfId="0" applyFont="1" applyFill="1"/>
    <xf numFmtId="0" fontId="0" fillId="2" borderId="0" xfId="0" applyFill="1" applyBorder="1"/>
    <xf numFmtId="0" fontId="0" fillId="3" borderId="0" xfId="0" applyFill="1"/>
    <xf numFmtId="0" fontId="5" fillId="2" borderId="0" xfId="0" applyFont="1" applyFill="1"/>
    <xf numFmtId="0" fontId="0" fillId="2" borderId="1" xfId="0" applyFill="1" applyBorder="1"/>
    <xf numFmtId="0" fontId="0" fillId="3" borderId="0" xfId="0" applyFill="1" applyBorder="1"/>
    <xf numFmtId="0" fontId="8" fillId="3" borderId="0" xfId="0" applyFont="1" applyFill="1" applyBorder="1" applyAlignment="1">
      <alignment wrapText="1"/>
    </xf>
    <xf numFmtId="0" fontId="0" fillId="3" borderId="0" xfId="0" applyFill="1" applyBorder="1" applyAlignment="1">
      <alignment wrapText="1"/>
    </xf>
    <xf numFmtId="2" fontId="0" fillId="3" borderId="0" xfId="0" applyNumberFormat="1" applyFill="1"/>
    <xf numFmtId="0" fontId="9" fillId="2" borderId="0" xfId="0" applyFont="1" applyFill="1"/>
    <xf numFmtId="1" fontId="0" fillId="3" borderId="0" xfId="0" applyNumberFormat="1" applyFill="1"/>
    <xf numFmtId="0" fontId="0" fillId="3" borderId="0" xfId="0" applyFill="1" applyAlignment="1">
      <alignment horizontal="right"/>
    </xf>
    <xf numFmtId="2" fontId="0" fillId="4" borderId="2" xfId="0" applyNumberFormat="1" applyFill="1" applyBorder="1" applyAlignment="1">
      <alignment horizontal="center"/>
    </xf>
    <xf numFmtId="0" fontId="0" fillId="3" borderId="3" xfId="0" applyFill="1" applyBorder="1" applyAlignment="1" applyProtection="1">
      <alignment horizontal="center"/>
      <protection locked="0"/>
    </xf>
    <xf numFmtId="0" fontId="0" fillId="3" borderId="0" xfId="0" applyFill="1" applyAlignment="1">
      <alignment wrapText="1"/>
    </xf>
    <xf numFmtId="2" fontId="0" fillId="0" borderId="0" xfId="0" applyNumberFormat="1" applyFill="1" applyBorder="1"/>
    <xf numFmtId="2" fontId="1" fillId="0" borderId="0" xfId="0" applyNumberFormat="1" applyFont="1" applyFill="1" applyBorder="1"/>
    <xf numFmtId="2" fontId="0" fillId="0" borderId="1" xfId="0" applyNumberFormat="1" applyFill="1" applyBorder="1"/>
    <xf numFmtId="0" fontId="0" fillId="0" borderId="0" xfId="0" applyFill="1" applyBorder="1" applyProtection="1"/>
    <xf numFmtId="0" fontId="0" fillId="0" borderId="1" xfId="0" applyFill="1" applyBorder="1" applyProtection="1"/>
    <xf numFmtId="0" fontId="0" fillId="0" borderId="0" xfId="0" applyNumberFormat="1" applyFill="1" applyBorder="1"/>
    <xf numFmtId="0" fontId="0" fillId="3" borderId="0" xfId="0" applyFill="1" applyAlignment="1">
      <alignment horizontal="center"/>
    </xf>
    <xf numFmtId="0" fontId="0" fillId="3" borderId="0" xfId="0" applyFill="1" applyAlignment="1">
      <alignment horizontal="center" wrapText="1"/>
    </xf>
    <xf numFmtId="0" fontId="0" fillId="3" borderId="0" xfId="0" applyNumberFormat="1" applyFill="1" applyAlignment="1">
      <alignment horizontal="center"/>
    </xf>
    <xf numFmtId="0" fontId="0" fillId="3" borderId="1" xfId="0" applyFill="1" applyBorder="1" applyAlignment="1">
      <alignment horizontal="center"/>
    </xf>
    <xf numFmtId="0" fontId="0" fillId="3" borderId="1" xfId="0" applyNumberFormat="1" applyFill="1" applyBorder="1" applyAlignment="1">
      <alignment horizontal="center"/>
    </xf>
    <xf numFmtId="0" fontId="0" fillId="3" borderId="4" xfId="0" applyFill="1" applyBorder="1"/>
    <xf numFmtId="0" fontId="0" fillId="3" borderId="1" xfId="0" applyFill="1" applyBorder="1"/>
    <xf numFmtId="164" fontId="0" fillId="4" borderId="2" xfId="0" applyNumberFormat="1" applyFill="1" applyBorder="1" applyAlignment="1">
      <alignment horizontal="center"/>
    </xf>
    <xf numFmtId="0" fontId="5" fillId="2" borderId="0" xfId="0" applyFont="1" applyFill="1" applyBorder="1"/>
    <xf numFmtId="0" fontId="2" fillId="3" borderId="0" xfId="0" applyFont="1" applyFill="1"/>
    <xf numFmtId="0" fontId="0" fillId="3" borderId="0" xfId="0" applyNumberFormat="1" applyFill="1"/>
    <xf numFmtId="0" fontId="2" fillId="2" borderId="0" xfId="0" applyFont="1" applyFill="1" applyBorder="1"/>
    <xf numFmtId="0" fontId="10" fillId="2" borderId="0" xfId="0" applyFont="1" applyFill="1" applyBorder="1"/>
    <xf numFmtId="0" fontId="11" fillId="2" borderId="0" xfId="0" applyFont="1" applyFill="1" applyBorder="1"/>
    <xf numFmtId="0" fontId="2" fillId="3" borderId="0" xfId="0" applyFont="1" applyFill="1" applyAlignment="1">
      <alignment horizontal="center"/>
    </xf>
    <xf numFmtId="164" fontId="0" fillId="3" borderId="0" xfId="0" applyNumberFormat="1" applyFill="1" applyBorder="1" applyAlignment="1">
      <alignment horizontal="center"/>
    </xf>
    <xf numFmtId="0" fontId="0" fillId="3" borderId="0" xfId="0" applyFill="1" applyBorder="1" applyAlignment="1">
      <alignment horizontal="center"/>
    </xf>
    <xf numFmtId="0" fontId="14" fillId="2" borderId="0" xfId="0" applyFont="1" applyFill="1"/>
    <xf numFmtId="0" fontId="15" fillId="2" borderId="0" xfId="0" applyFont="1" applyFill="1"/>
    <xf numFmtId="0" fontId="16" fillId="2" borderId="0" xfId="0" applyFont="1" applyFill="1"/>
    <xf numFmtId="0" fontId="0" fillId="2" borderId="3" xfId="0" applyFill="1" applyBorder="1" applyAlignment="1" applyProtection="1">
      <alignment horizontal="center"/>
      <protection hidden="1"/>
    </xf>
    <xf numFmtId="0" fontId="0" fillId="2" borderId="3" xfId="0" applyFill="1" applyBorder="1" applyAlignment="1">
      <alignment horizontal="center"/>
    </xf>
    <xf numFmtId="14" fontId="0" fillId="2" borderId="3" xfId="0" applyNumberFormat="1" applyFill="1" applyBorder="1" applyAlignment="1">
      <alignment horizontal="center"/>
    </xf>
    <xf numFmtId="0" fontId="0" fillId="3" borderId="3" xfId="0" applyNumberFormat="1" applyFill="1" applyBorder="1" applyAlignment="1" applyProtection="1">
      <alignment horizontal="center"/>
      <protection locked="0"/>
    </xf>
    <xf numFmtId="14" fontId="0" fillId="3" borderId="3" xfId="0" applyNumberFormat="1" applyFill="1" applyBorder="1" applyAlignment="1" applyProtection="1">
      <alignment horizontal="center"/>
      <protection locked="0"/>
    </xf>
    <xf numFmtId="165" fontId="0" fillId="3" borderId="3" xfId="0" applyNumberFormat="1" applyFill="1" applyBorder="1" applyAlignment="1" applyProtection="1">
      <alignment horizontal="center"/>
      <protection locked="0"/>
    </xf>
    <xf numFmtId="0" fontId="0" fillId="3" borderId="5" xfId="0" applyFill="1" applyBorder="1" applyAlignment="1" applyProtection="1">
      <alignment horizontal="center"/>
      <protection locked="0"/>
    </xf>
    <xf numFmtId="2" fontId="0" fillId="2" borderId="3" xfId="0" applyNumberFormat="1" applyFill="1" applyBorder="1" applyAlignment="1">
      <alignment horizontal="center"/>
    </xf>
    <xf numFmtId="164" fontId="0" fillId="2" borderId="3" xfId="0" applyNumberFormat="1" applyFill="1" applyBorder="1" applyAlignment="1">
      <alignment horizontal="center"/>
    </xf>
    <xf numFmtId="164" fontId="0" fillId="2" borderId="6" xfId="0" applyNumberFormat="1" applyFill="1" applyBorder="1" applyAlignment="1">
      <alignment horizontal="center"/>
    </xf>
    <xf numFmtId="2" fontId="0" fillId="2" borderId="6" xfId="0" applyNumberFormat="1" applyFill="1" applyBorder="1" applyAlignment="1">
      <alignment horizontal="center"/>
    </xf>
    <xf numFmtId="0" fontId="1" fillId="3" borderId="3" xfId="0" applyFont="1" applyFill="1" applyBorder="1" applyAlignment="1" applyProtection="1">
      <alignment horizontal="center"/>
      <protection locked="0"/>
    </xf>
    <xf numFmtId="0" fontId="1" fillId="0" borderId="7" xfId="0" applyFont="1" applyFill="1" applyBorder="1" applyAlignment="1" applyProtection="1">
      <alignment horizontal="center"/>
      <protection locked="0"/>
    </xf>
    <xf numFmtId="0" fontId="1" fillId="0" borderId="3" xfId="0" applyFont="1" applyFill="1" applyBorder="1" applyAlignment="1" applyProtection="1">
      <alignment horizontal="center"/>
      <protection locked="0"/>
    </xf>
    <xf numFmtId="0" fontId="12" fillId="0" borderId="0" xfId="0" applyFont="1" applyProtection="1"/>
    <xf numFmtId="0" fontId="18" fillId="5" borderId="0" xfId="0" applyFont="1" applyFill="1" applyProtection="1"/>
    <xf numFmtId="0" fontId="22" fillId="6" borderId="0" xfId="0" applyFont="1" applyFill="1" applyProtection="1"/>
    <xf numFmtId="0" fontId="23" fillId="6" borderId="0" xfId="0" applyFont="1" applyFill="1" applyProtection="1"/>
    <xf numFmtId="0" fontId="18" fillId="6" borderId="0" xfId="0" applyFont="1" applyFill="1" applyProtection="1"/>
    <xf numFmtId="0" fontId="24" fillId="6" borderId="0" xfId="0" applyFont="1" applyFill="1" applyProtection="1"/>
    <xf numFmtId="22" fontId="24" fillId="6" borderId="0" xfId="0" applyNumberFormat="1" applyFont="1" applyFill="1" applyProtection="1"/>
    <xf numFmtId="0" fontId="0" fillId="2" borderId="0" xfId="0" applyFill="1" applyProtection="1">
      <protection locked="0"/>
    </xf>
    <xf numFmtId="0" fontId="18" fillId="2" borderId="0" xfId="0" applyFont="1" applyFill="1" applyProtection="1"/>
    <xf numFmtId="0" fontId="12" fillId="0" borderId="0" xfId="0" applyFont="1" applyFill="1" applyProtection="1"/>
    <xf numFmtId="0" fontId="18" fillId="2" borderId="0" xfId="0" applyFont="1" applyFill="1" applyBorder="1" applyProtection="1"/>
    <xf numFmtId="0" fontId="22" fillId="6" borderId="0" xfId="0" applyFont="1" applyFill="1" applyBorder="1" applyAlignment="1" applyProtection="1"/>
    <xf numFmtId="0" fontId="25" fillId="6" borderId="0" xfId="0" applyFont="1" applyFill="1" applyBorder="1" applyAlignment="1" applyProtection="1">
      <alignment horizontal="center"/>
    </xf>
    <xf numFmtId="0" fontId="3" fillId="2" borderId="0" xfId="0" applyFont="1" applyFill="1" applyBorder="1"/>
    <xf numFmtId="0" fontId="3" fillId="2" borderId="0" xfId="0" applyFont="1" applyFill="1" applyBorder="1" applyAlignment="1">
      <alignment horizontal="right"/>
    </xf>
    <xf numFmtId="0" fontId="3" fillId="7" borderId="3" xfId="0" applyFont="1" applyFill="1" applyBorder="1" applyAlignment="1">
      <alignment horizontal="center" wrapText="1"/>
    </xf>
    <xf numFmtId="0" fontId="3" fillId="7" borderId="6" xfId="0" applyFont="1" applyFill="1" applyBorder="1" applyAlignment="1">
      <alignment horizontal="center" wrapText="1"/>
    </xf>
    <xf numFmtId="0" fontId="3" fillId="7" borderId="5" xfId="0" applyFont="1" applyFill="1" applyBorder="1" applyAlignment="1">
      <alignment horizontal="center" wrapText="1"/>
    </xf>
    <xf numFmtId="164" fontId="0" fillId="2" borderId="5" xfId="0" applyNumberFormat="1" applyFill="1" applyBorder="1" applyAlignment="1">
      <alignment horizontal="center"/>
    </xf>
    <xf numFmtId="2" fontId="0" fillId="2" borderId="5" xfId="0" applyNumberFormat="1" applyFill="1" applyBorder="1" applyAlignment="1">
      <alignment horizontal="center"/>
    </xf>
    <xf numFmtId="0" fontId="26" fillId="2" borderId="0" xfId="0" applyFont="1" applyFill="1" applyBorder="1" applyAlignment="1">
      <alignment horizontal="center"/>
    </xf>
    <xf numFmtId="0" fontId="12" fillId="6" borderId="0" xfId="0" applyFont="1" applyFill="1" applyBorder="1" applyProtection="1"/>
    <xf numFmtId="0" fontId="6" fillId="2" borderId="0" xfId="0" applyFont="1" applyFill="1" applyBorder="1" applyAlignment="1">
      <alignment wrapText="1"/>
    </xf>
    <xf numFmtId="0" fontId="13" fillId="2" borderId="0" xfId="0" applyFont="1" applyFill="1" applyBorder="1"/>
    <xf numFmtId="0" fontId="7" fillId="2" borderId="0" xfId="0" applyFont="1" applyFill="1" applyBorder="1"/>
    <xf numFmtId="0" fontId="7" fillId="2" borderId="1" xfId="0" applyFont="1" applyFill="1" applyBorder="1"/>
    <xf numFmtId="0" fontId="4" fillId="2" borderId="0" xfId="0" applyFont="1" applyFill="1" applyBorder="1"/>
    <xf numFmtId="0" fontId="12" fillId="2" borderId="0" xfId="0" applyFont="1" applyFill="1" applyProtection="1"/>
    <xf numFmtId="0" fontId="27" fillId="2" borderId="0" xfId="0" applyFont="1" applyFill="1" applyBorder="1" applyAlignment="1"/>
    <xf numFmtId="0" fontId="22" fillId="6" borderId="0" xfId="0" applyFont="1" applyFill="1" applyAlignment="1" applyProtection="1"/>
    <xf numFmtId="0" fontId="3" fillId="7" borderId="16" xfId="0" applyFont="1" applyFill="1" applyBorder="1" applyAlignment="1">
      <alignment horizontal="center" wrapText="1"/>
    </xf>
    <xf numFmtId="0" fontId="7" fillId="2" borderId="0" xfId="0" applyFont="1" applyFill="1"/>
    <xf numFmtId="2" fontId="3" fillId="2" borderId="2" xfId="0" applyNumberFormat="1" applyFont="1" applyFill="1" applyBorder="1" applyAlignment="1">
      <alignment horizontal="center"/>
    </xf>
    <xf numFmtId="164" fontId="3" fillId="2" borderId="2" xfId="0" applyNumberFormat="1" applyFont="1" applyFill="1" applyBorder="1" applyAlignment="1">
      <alignment horizontal="center"/>
    </xf>
    <xf numFmtId="0" fontId="7" fillId="2" borderId="12" xfId="0" applyFont="1" applyFill="1" applyBorder="1" applyAlignment="1" applyProtection="1">
      <alignment horizontal="center"/>
    </xf>
    <xf numFmtId="14" fontId="7" fillId="2" borderId="12" xfId="0" applyNumberFormat="1" applyFont="1" applyFill="1" applyBorder="1" applyAlignment="1" applyProtection="1">
      <alignment horizontal="center"/>
    </xf>
    <xf numFmtId="0" fontId="18" fillId="5" borderId="0" xfId="0" applyFont="1" applyFill="1" applyProtection="1">
      <protection locked="0"/>
    </xf>
    <xf numFmtId="0" fontId="18" fillId="5" borderId="0" xfId="0" applyFont="1" applyFill="1" applyAlignment="1" applyProtection="1">
      <protection locked="0"/>
    </xf>
    <xf numFmtId="0" fontId="18" fillId="5" borderId="4" xfId="0" applyFont="1" applyFill="1" applyBorder="1" applyAlignment="1" applyProtection="1">
      <protection locked="0"/>
    </xf>
    <xf numFmtId="0" fontId="0" fillId="2" borderId="3" xfId="0" applyNumberFormat="1" applyFill="1" applyBorder="1" applyAlignment="1">
      <alignment horizontal="center"/>
    </xf>
    <xf numFmtId="0" fontId="18" fillId="5" borderId="0" xfId="0" applyNumberFormat="1" applyFont="1" applyFill="1" applyAlignment="1" applyProtection="1">
      <protection locked="0"/>
    </xf>
    <xf numFmtId="0" fontId="7" fillId="3" borderId="0" xfId="0" applyFont="1" applyFill="1"/>
    <xf numFmtId="0" fontId="12" fillId="3" borderId="0" xfId="0" applyFont="1" applyFill="1"/>
    <xf numFmtId="0" fontId="7" fillId="3" borderId="3" xfId="0" applyFont="1" applyFill="1" applyBorder="1" applyAlignment="1" applyProtection="1">
      <alignment horizontal="center"/>
      <protection locked="0"/>
    </xf>
    <xf numFmtId="0" fontId="10" fillId="8" borderId="0" xfId="0" applyFont="1" applyFill="1" applyBorder="1"/>
    <xf numFmtId="0" fontId="2" fillId="8" borderId="0" xfId="0" applyFont="1" applyFill="1" applyBorder="1"/>
    <xf numFmtId="0" fontId="3" fillId="8" borderId="0" xfId="0" applyFont="1" applyFill="1" applyBorder="1" applyAlignment="1">
      <alignment horizontal="center"/>
    </xf>
    <xf numFmtId="0" fontId="0" fillId="8" borderId="0" xfId="0" applyFill="1" applyBorder="1"/>
    <xf numFmtId="14" fontId="1" fillId="8" borderId="0" xfId="0" applyNumberFormat="1" applyFont="1" applyFill="1" applyBorder="1" applyAlignment="1" applyProtection="1">
      <alignment horizontal="center"/>
      <protection locked="0"/>
    </xf>
    <xf numFmtId="0" fontId="29" fillId="8" borderId="0" xfId="0" applyFont="1" applyFill="1" applyBorder="1" applyAlignment="1" applyProtection="1">
      <alignment horizontal="center"/>
    </xf>
    <xf numFmtId="1" fontId="29" fillId="8" borderId="0" xfId="0" applyNumberFormat="1" applyFont="1" applyFill="1" applyBorder="1" applyAlignment="1" applyProtection="1">
      <alignment horizontal="center"/>
    </xf>
    <xf numFmtId="0" fontId="30" fillId="8" borderId="0" xfId="0" applyFont="1" applyFill="1" applyBorder="1" applyAlignment="1" applyProtection="1">
      <alignment horizontal="center"/>
    </xf>
    <xf numFmtId="0" fontId="29" fillId="2" borderId="0" xfId="0" applyFont="1" applyFill="1"/>
    <xf numFmtId="0" fontId="7" fillId="3" borderId="0" xfId="0" applyFont="1" applyFill="1" applyAlignment="1">
      <alignment wrapText="1"/>
    </xf>
    <xf numFmtId="164" fontId="0" fillId="3" borderId="0" xfId="0" applyNumberFormat="1" applyFill="1" applyAlignment="1">
      <alignment horizontal="center"/>
    </xf>
    <xf numFmtId="0" fontId="29" fillId="2" borderId="0" xfId="0" applyFont="1" applyFill="1" applyBorder="1"/>
    <xf numFmtId="0" fontId="3" fillId="2" borderId="1" xfId="0" applyFont="1" applyFill="1" applyBorder="1"/>
    <xf numFmtId="0" fontId="31" fillId="2" borderId="0" xfId="0" applyFont="1" applyFill="1" applyBorder="1" applyAlignment="1"/>
    <xf numFmtId="14" fontId="7" fillId="2" borderId="0" xfId="0" applyNumberFormat="1" applyFont="1" applyFill="1" applyBorder="1" applyAlignment="1" applyProtection="1">
      <alignment horizontal="center"/>
    </xf>
    <xf numFmtId="0" fontId="7" fillId="2" borderId="0" xfId="0" applyFont="1" applyFill="1" applyBorder="1" applyAlignment="1" applyProtection="1">
      <alignment horizontal="center"/>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18" fillId="5" borderId="0" xfId="0" applyFont="1" applyFill="1" applyBorder="1" applyAlignment="1" applyProtection="1">
      <protection locked="0"/>
    </xf>
    <xf numFmtId="0" fontId="3" fillId="7" borderId="20" xfId="0" applyFont="1" applyFill="1" applyBorder="1" applyAlignment="1">
      <alignment horizontal="center" wrapText="1"/>
    </xf>
    <xf numFmtId="20" fontId="0" fillId="3" borderId="3" xfId="0" applyNumberFormat="1" applyFill="1" applyBorder="1" applyAlignment="1" applyProtection="1">
      <alignment horizontal="center"/>
      <protection locked="0"/>
    </xf>
    <xf numFmtId="0" fontId="7" fillId="3" borderId="3" xfId="0" applyNumberFormat="1" applyFont="1" applyFill="1" applyBorder="1" applyAlignment="1" applyProtection="1">
      <alignment horizontal="center"/>
      <protection locked="0"/>
    </xf>
    <xf numFmtId="0" fontId="7" fillId="3" borderId="0" xfId="0" applyFont="1" applyFill="1" applyAlignment="1">
      <alignment horizontal="right"/>
    </xf>
    <xf numFmtId="0" fontId="7" fillId="3" borderId="0" xfId="0" applyFont="1" applyFill="1" applyAlignment="1">
      <alignment horizontal="right" wrapText="1"/>
    </xf>
    <xf numFmtId="166" fontId="3" fillId="2" borderId="2" xfId="0" applyNumberFormat="1" applyFont="1" applyFill="1" applyBorder="1" applyAlignment="1">
      <alignment horizontal="center"/>
    </xf>
    <xf numFmtId="0" fontId="1" fillId="3" borderId="0" xfId="0" applyFont="1" applyFill="1"/>
    <xf numFmtId="164" fontId="0" fillId="2" borderId="0" xfId="0" applyNumberFormat="1" applyFill="1"/>
    <xf numFmtId="0" fontId="1" fillId="2" borderId="3" xfId="0" applyFont="1" applyFill="1" applyBorder="1" applyAlignment="1" applyProtection="1">
      <alignment horizontal="center"/>
      <protection hidden="1"/>
    </xf>
    <xf numFmtId="0" fontId="3" fillId="2" borderId="3" xfId="0" applyFont="1" applyFill="1" applyBorder="1" applyAlignment="1">
      <alignment horizontal="center"/>
    </xf>
    <xf numFmtId="0" fontId="3" fillId="2" borderId="6" xfId="0" applyFont="1" applyFill="1" applyBorder="1"/>
    <xf numFmtId="0" fontId="3" fillId="2" borderId="10" xfId="0" applyFont="1" applyFill="1" applyBorder="1"/>
    <xf numFmtId="0" fontId="0" fillId="2" borderId="10" xfId="0" applyFill="1" applyBorder="1"/>
    <xf numFmtId="1" fontId="0" fillId="8" borderId="3" xfId="0" applyNumberFormat="1" applyFill="1" applyBorder="1" applyAlignment="1">
      <alignment horizontal="center"/>
    </xf>
    <xf numFmtId="0" fontId="1" fillId="8" borderId="3" xfId="0" applyFont="1" applyFill="1" applyBorder="1" applyAlignment="1" applyProtection="1">
      <alignment horizontal="center"/>
    </xf>
    <xf numFmtId="1" fontId="1" fillId="8" borderId="7" xfId="0" applyNumberFormat="1" applyFont="1" applyFill="1" applyBorder="1" applyAlignment="1" applyProtection="1">
      <alignment horizontal="center"/>
    </xf>
    <xf numFmtId="0" fontId="6" fillId="7" borderId="3" xfId="0" applyFont="1" applyFill="1" applyBorder="1" applyAlignment="1">
      <alignment horizontal="center" wrapText="1"/>
    </xf>
    <xf numFmtId="0" fontId="9" fillId="7" borderId="3" xfId="0" applyFont="1" applyFill="1" applyBorder="1" applyAlignment="1">
      <alignment horizontal="center" wrapText="1"/>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0" fillId="8" borderId="3" xfId="0" applyFill="1" applyBorder="1" applyAlignment="1">
      <alignment horizontal="center"/>
    </xf>
    <xf numFmtId="0" fontId="12" fillId="2" borderId="1" xfId="0" applyFont="1" applyFill="1" applyBorder="1"/>
    <xf numFmtId="0" fontId="0" fillId="2" borderId="9" xfId="0" applyFill="1" applyBorder="1"/>
    <xf numFmtId="0" fontId="0" fillId="2" borderId="0" xfId="0" applyFill="1" applyBorder="1" applyAlignment="1"/>
    <xf numFmtId="0" fontId="25" fillId="6" borderId="0" xfId="0" applyFont="1" applyFill="1" applyBorder="1" applyAlignment="1" applyProtection="1">
      <alignment horizontal="right"/>
    </xf>
    <xf numFmtId="0" fontId="1" fillId="3" borderId="0" xfId="0" applyFont="1" applyFill="1" applyAlignment="1">
      <alignment horizontal="right"/>
    </xf>
    <xf numFmtId="1" fontId="0" fillId="3" borderId="0" xfId="0" applyNumberFormat="1" applyFill="1" applyAlignment="1">
      <alignment horizontal="right"/>
    </xf>
    <xf numFmtId="0" fontId="33" fillId="2" borderId="0" xfId="0" applyFont="1" applyFill="1" applyBorder="1"/>
    <xf numFmtId="0" fontId="34" fillId="2" borderId="0" xfId="0" applyFont="1" applyFill="1" applyBorder="1"/>
    <xf numFmtId="0" fontId="33" fillId="2" borderId="0" xfId="0" applyFont="1" applyFill="1" applyBorder="1" applyAlignment="1">
      <alignment horizontal="center"/>
    </xf>
    <xf numFmtId="0" fontId="1" fillId="3" borderId="3" xfId="0" applyNumberFormat="1" applyFont="1" applyFill="1" applyBorder="1" applyAlignment="1" applyProtection="1">
      <alignment horizontal="center"/>
      <protection locked="0"/>
    </xf>
    <xf numFmtId="0" fontId="0" fillId="3" borderId="3" xfId="0" applyFill="1" applyBorder="1"/>
    <xf numFmtId="0" fontId="0" fillId="8" borderId="0" xfId="0" applyFill="1"/>
    <xf numFmtId="0" fontId="2" fillId="0" borderId="0" xfId="0" applyFont="1" applyProtection="1"/>
    <xf numFmtId="1" fontId="0" fillId="0" borderId="3" xfId="0" applyNumberFormat="1" applyFill="1" applyBorder="1" applyAlignment="1" applyProtection="1">
      <alignment horizontal="center"/>
      <protection locked="0"/>
    </xf>
    <xf numFmtId="14" fontId="0" fillId="0" borderId="3" xfId="0" applyNumberFormat="1" applyFill="1" applyBorder="1" applyAlignment="1" applyProtection="1">
      <alignment horizontal="center"/>
      <protection locked="0"/>
    </xf>
    <xf numFmtId="0" fontId="0" fillId="0" borderId="3" xfId="0" applyFill="1" applyBorder="1" applyAlignment="1" applyProtection="1">
      <alignment horizontal="center"/>
      <protection locked="0"/>
    </xf>
    <xf numFmtId="0" fontId="0" fillId="8" borderId="0" xfId="0" applyNumberFormat="1" applyFill="1" applyProtection="1"/>
    <xf numFmtId="0" fontId="0" fillId="8" borderId="0" xfId="0" applyFill="1" applyProtection="1"/>
    <xf numFmtId="0" fontId="0" fillId="3" borderId="0" xfId="0" applyFill="1" applyProtection="1"/>
    <xf numFmtId="0" fontId="1" fillId="0" borderId="3" xfId="0" applyFont="1" applyFill="1" applyBorder="1" applyAlignment="1" applyProtection="1">
      <alignment horizontal="center" vertical="center"/>
      <protection locked="0"/>
    </xf>
    <xf numFmtId="0" fontId="37" fillId="2" borderId="0" xfId="0" applyFont="1" applyFill="1"/>
    <xf numFmtId="0" fontId="1" fillId="2" borderId="0" xfId="0" applyFont="1" applyFill="1"/>
    <xf numFmtId="0" fontId="1" fillId="0" borderId="0" xfId="0" applyFont="1"/>
    <xf numFmtId="0" fontId="0" fillId="2" borderId="0" xfId="0" applyFill="1" applyBorder="1" applyAlignment="1">
      <alignment horizontal="left" vertical="top" wrapText="1"/>
    </xf>
    <xf numFmtId="0" fontId="0" fillId="2" borderId="15" xfId="0" applyFill="1" applyBorder="1" applyAlignment="1">
      <alignment horizontal="left" vertical="top" wrapText="1"/>
    </xf>
    <xf numFmtId="0" fontId="17" fillId="2" borderId="14" xfId="0" applyFont="1" applyFill="1" applyBorder="1" applyAlignment="1">
      <alignment horizontal="center"/>
    </xf>
    <xf numFmtId="0" fontId="1" fillId="3" borderId="0" xfId="0" applyFont="1" applyFill="1" applyAlignment="1">
      <alignment horizontal="center" wrapText="1"/>
    </xf>
    <xf numFmtId="0" fontId="0" fillId="3" borderId="18" xfId="0" applyFill="1" applyBorder="1"/>
    <xf numFmtId="0" fontId="0" fillId="3" borderId="19" xfId="0" applyFill="1" applyBorder="1"/>
    <xf numFmtId="0" fontId="0" fillId="3" borderId="8" xfId="0" applyFill="1" applyBorder="1"/>
    <xf numFmtId="0" fontId="0" fillId="3" borderId="9" xfId="0" applyFill="1" applyBorder="1"/>
    <xf numFmtId="0" fontId="0" fillId="3" borderId="11" xfId="0" applyFill="1" applyBorder="1"/>
    <xf numFmtId="0" fontId="0" fillId="3" borderId="13" xfId="0" applyFill="1" applyBorder="1"/>
    <xf numFmtId="0" fontId="0" fillId="2" borderId="16" xfId="0" applyFill="1" applyBorder="1" applyAlignment="1">
      <alignment horizontal="center"/>
    </xf>
    <xf numFmtId="0" fontId="3" fillId="7" borderId="6" xfId="0" applyFont="1" applyFill="1" applyBorder="1"/>
    <xf numFmtId="2" fontId="0" fillId="2" borderId="16" xfId="0" applyNumberFormat="1" applyFill="1" applyBorder="1" applyAlignment="1">
      <alignment horizontal="center"/>
    </xf>
    <xf numFmtId="164" fontId="0" fillId="2" borderId="16" xfId="0" applyNumberFormat="1" applyFill="1" applyBorder="1" applyAlignment="1">
      <alignment horizontal="center"/>
    </xf>
    <xf numFmtId="14" fontId="39" fillId="3" borderId="3" xfId="0" applyNumberFormat="1" applyFont="1" applyFill="1" applyBorder="1" applyAlignment="1" applyProtection="1">
      <protection locked="0"/>
    </xf>
    <xf numFmtId="0" fontId="3" fillId="2" borderId="0" xfId="0" applyFont="1" applyFill="1" applyBorder="1" applyAlignment="1">
      <alignment horizontal="center"/>
    </xf>
    <xf numFmtId="14" fontId="1" fillId="3" borderId="3" xfId="0" applyNumberFormat="1" applyFont="1" applyFill="1" applyBorder="1" applyAlignment="1" applyProtection="1">
      <alignment horizontal="center"/>
      <protection locked="0"/>
    </xf>
    <xf numFmtId="0" fontId="1" fillId="3" borderId="5" xfId="0" applyFont="1" applyFill="1" applyBorder="1" applyAlignment="1" applyProtection="1">
      <alignment horizontal="center"/>
      <protection locked="0"/>
    </xf>
    <xf numFmtId="0" fontId="1" fillId="2" borderId="3" xfId="0" applyFont="1" applyFill="1" applyBorder="1" applyAlignment="1">
      <alignment horizontal="center"/>
    </xf>
    <xf numFmtId="0" fontId="1" fillId="2" borderId="20" xfId="0" applyFont="1" applyFill="1" applyBorder="1" applyAlignment="1">
      <alignment horizontal="center"/>
    </xf>
    <xf numFmtId="2" fontId="0" fillId="2" borderId="20" xfId="0" applyNumberFormat="1" applyFill="1" applyBorder="1" applyAlignment="1">
      <alignment horizontal="center"/>
    </xf>
    <xf numFmtId="0" fontId="3" fillId="7" borderId="16" xfId="0" applyFont="1" applyFill="1" applyBorder="1"/>
    <xf numFmtId="0" fontId="17" fillId="8" borderId="0" xfId="0" applyFont="1" applyFill="1" applyBorder="1" applyAlignment="1">
      <alignment horizontal="center"/>
    </xf>
    <xf numFmtId="0" fontId="0" fillId="8" borderId="0" xfId="0" applyFill="1" applyBorder="1" applyAlignment="1">
      <alignment horizontal="left" vertical="top" wrapText="1"/>
    </xf>
    <xf numFmtId="167" fontId="0" fillId="3" borderId="3" xfId="0" applyNumberFormat="1" applyFill="1" applyBorder="1" applyAlignment="1" applyProtection="1">
      <alignment horizontal="center"/>
      <protection locked="0"/>
    </xf>
    <xf numFmtId="167" fontId="0" fillId="2" borderId="3" xfId="0" applyNumberFormat="1" applyFill="1" applyBorder="1" applyAlignment="1">
      <alignment horizontal="center"/>
    </xf>
    <xf numFmtId="0" fontId="1" fillId="3" borderId="6" xfId="0" applyFont="1" applyFill="1" applyBorder="1"/>
    <xf numFmtId="0" fontId="1" fillId="0" borderId="0" xfId="0" applyFont="1" applyFill="1" applyAlignment="1">
      <alignment vertical="top" wrapText="1"/>
    </xf>
    <xf numFmtId="0" fontId="0" fillId="0" borderId="0" xfId="0" applyFill="1" applyAlignment="1"/>
    <xf numFmtId="0" fontId="18" fillId="2" borderId="0" xfId="0" applyFont="1" applyFill="1" applyAlignment="1" applyProtection="1">
      <alignment horizontal="left"/>
    </xf>
    <xf numFmtId="0" fontId="36" fillId="10" borderId="6" xfId="0" applyFont="1" applyFill="1" applyBorder="1" applyAlignment="1">
      <alignment horizontal="left"/>
    </xf>
    <xf numFmtId="0" fontId="36" fillId="10" borderId="10" xfId="0" applyFont="1" applyFill="1" applyBorder="1" applyAlignment="1">
      <alignment horizontal="left"/>
    </xf>
    <xf numFmtId="0" fontId="36" fillId="10" borderId="20" xfId="0" applyFont="1" applyFill="1" applyBorder="1" applyAlignment="1">
      <alignment horizontal="left"/>
    </xf>
    <xf numFmtId="0" fontId="0" fillId="8" borderId="0" xfId="0" applyFill="1" applyAlignment="1">
      <alignment horizontal="left"/>
    </xf>
    <xf numFmtId="0" fontId="29" fillId="8" borderId="0" xfId="0" applyNumberFormat="1" applyFont="1" applyFill="1" applyProtection="1"/>
    <xf numFmtId="0" fontId="1" fillId="2" borderId="17" xfId="0" applyFont="1" applyFill="1" applyBorder="1" applyAlignment="1" applyProtection="1">
      <alignment horizontal="center"/>
    </xf>
    <xf numFmtId="0" fontId="1" fillId="2" borderId="7" xfId="0" applyFont="1" applyFill="1" applyBorder="1" applyAlignment="1" applyProtection="1">
      <alignment horizontal="center"/>
    </xf>
    <xf numFmtId="0" fontId="1" fillId="0" borderId="0" xfId="0" applyFont="1"/>
    <xf numFmtId="0" fontId="1" fillId="0" borderId="0" xfId="0" applyFont="1" applyFill="1" applyAlignment="1">
      <alignment horizontal="left" vertical="top" wrapText="1"/>
    </xf>
    <xf numFmtId="0" fontId="1" fillId="10" borderId="3" xfId="0" applyFont="1" applyFill="1" applyBorder="1" applyAlignment="1">
      <alignment horizontal="left" wrapText="1"/>
    </xf>
    <xf numFmtId="0" fontId="1" fillId="10" borderId="3" xfId="0" applyFont="1" applyFill="1" applyBorder="1" applyAlignment="1">
      <alignment horizontal="left"/>
    </xf>
    <xf numFmtId="0" fontId="7" fillId="0" borderId="0" xfId="0" applyFont="1" applyFill="1" applyBorder="1" applyAlignment="1" applyProtection="1">
      <alignment horizontal="center"/>
    </xf>
    <xf numFmtId="0" fontId="7" fillId="0" borderId="9" xfId="0" applyFont="1" applyFill="1" applyBorder="1" applyAlignment="1" applyProtection="1">
      <alignment horizontal="center"/>
    </xf>
    <xf numFmtId="14" fontId="7" fillId="0" borderId="0" xfId="0" applyNumberFormat="1" applyFont="1" applyFill="1" applyBorder="1" applyAlignment="1" applyProtection="1">
      <alignment horizontal="center"/>
    </xf>
    <xf numFmtId="14" fontId="7" fillId="0" borderId="9" xfId="0" applyNumberFormat="1" applyFont="1" applyFill="1" applyBorder="1" applyAlignment="1" applyProtection="1">
      <alignment horizontal="center"/>
    </xf>
    <xf numFmtId="0" fontId="1" fillId="0" borderId="1" xfId="0" applyFont="1" applyFill="1" applyBorder="1" applyAlignment="1" applyProtection="1">
      <alignment horizontal="center"/>
    </xf>
    <xf numFmtId="0" fontId="7" fillId="0" borderId="1" xfId="0" applyFont="1" applyFill="1" applyBorder="1" applyAlignment="1" applyProtection="1">
      <alignment horizontal="center"/>
    </xf>
    <xf numFmtId="0" fontId="7" fillId="0" borderId="13" xfId="0" applyFont="1" applyFill="1" applyBorder="1" applyAlignment="1" applyProtection="1">
      <alignment horizontal="center"/>
    </xf>
    <xf numFmtId="0" fontId="1" fillId="0" borderId="4"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9" xfId="0" applyFont="1" applyFill="1" applyBorder="1" applyAlignment="1" applyProtection="1">
      <alignment horizontal="center"/>
    </xf>
    <xf numFmtId="0" fontId="1" fillId="0" borderId="0" xfId="0" applyFont="1" applyFill="1" applyAlignment="1">
      <alignment horizontal="left" wrapText="1"/>
    </xf>
    <xf numFmtId="0" fontId="0" fillId="0" borderId="0" xfId="0" applyFill="1" applyAlignment="1">
      <alignment horizontal="left"/>
    </xf>
    <xf numFmtId="0" fontId="19" fillId="5" borderId="0" xfId="0" applyFont="1" applyFill="1" applyAlignment="1" applyProtection="1">
      <alignment horizontal="center"/>
    </xf>
    <xf numFmtId="0" fontId="20" fillId="5" borderId="0" xfId="0" applyFont="1" applyFill="1" applyAlignment="1" applyProtection="1">
      <alignment horizontal="center"/>
    </xf>
    <xf numFmtId="0" fontId="21" fillId="5" borderId="0" xfId="0" applyFont="1" applyFill="1" applyAlignment="1" applyProtection="1">
      <alignment horizontal="center"/>
    </xf>
    <xf numFmtId="0" fontId="18" fillId="5" borderId="0" xfId="0" applyFont="1" applyFill="1" applyAlignment="1" applyProtection="1">
      <alignment horizontal="center"/>
    </xf>
    <xf numFmtId="0" fontId="3" fillId="7" borderId="10" xfId="0" applyFont="1" applyFill="1" applyBorder="1" applyAlignment="1">
      <alignment horizontal="center"/>
    </xf>
    <xf numFmtId="0" fontId="3" fillId="7" borderId="31" xfId="0" applyFont="1" applyFill="1" applyBorder="1" applyAlignment="1">
      <alignment horizontal="center"/>
    </xf>
    <xf numFmtId="0" fontId="35" fillId="2" borderId="0" xfId="0" applyFont="1" applyFill="1" applyBorder="1" applyAlignment="1">
      <alignment horizontal="left" vertical="top" wrapText="1"/>
    </xf>
    <xf numFmtId="0" fontId="18" fillId="5" borderId="0" xfId="0" applyFont="1" applyFill="1" applyBorder="1" applyAlignment="1" applyProtection="1">
      <alignment horizontal="center"/>
    </xf>
    <xf numFmtId="0" fontId="32" fillId="2" borderId="0" xfId="0" applyFont="1" applyFill="1" applyBorder="1" applyAlignment="1">
      <alignment horizontal="center"/>
    </xf>
    <xf numFmtId="0" fontId="0" fillId="3" borderId="6" xfId="0" applyFont="1" applyFill="1" applyBorder="1" applyAlignment="1" applyProtection="1">
      <alignment horizontal="left"/>
      <protection locked="0"/>
    </xf>
    <xf numFmtId="0" fontId="1" fillId="3" borderId="10" xfId="0" applyFont="1" applyFill="1" applyBorder="1" applyAlignment="1" applyProtection="1">
      <alignment horizontal="left"/>
      <protection locked="0"/>
    </xf>
    <xf numFmtId="0" fontId="1" fillId="3" borderId="20" xfId="0" applyFont="1" applyFill="1" applyBorder="1" applyAlignment="1" applyProtection="1">
      <alignment horizontal="left"/>
      <protection locked="0"/>
    </xf>
    <xf numFmtId="0" fontId="28" fillId="0" borderId="6" xfId="1" applyBorder="1" applyAlignment="1" applyProtection="1">
      <alignment horizontal="left"/>
      <protection locked="0"/>
    </xf>
    <xf numFmtId="0" fontId="1" fillId="0" borderId="10" xfId="0" applyFont="1" applyBorder="1" applyAlignment="1" applyProtection="1">
      <alignment horizontal="left"/>
      <protection locked="0"/>
    </xf>
    <xf numFmtId="0" fontId="1" fillId="0" borderId="20" xfId="0" applyFont="1" applyBorder="1" applyAlignment="1" applyProtection="1">
      <alignment horizontal="left"/>
      <protection locked="0"/>
    </xf>
    <xf numFmtId="0" fontId="3" fillId="7" borderId="3" xfId="0" applyFont="1" applyFill="1" applyBorder="1" applyAlignment="1">
      <alignment horizontal="center"/>
    </xf>
    <xf numFmtId="0" fontId="3" fillId="9" borderId="18" xfId="0" applyFont="1" applyFill="1" applyBorder="1" applyAlignment="1" applyProtection="1">
      <alignment horizontal="left" vertical="top" wrapText="1"/>
      <protection locked="0"/>
    </xf>
    <xf numFmtId="0" fontId="3" fillId="9" borderId="4" xfId="0" applyFont="1" applyFill="1" applyBorder="1" applyAlignment="1" applyProtection="1">
      <alignment horizontal="left" vertical="top" wrapText="1"/>
      <protection locked="0"/>
    </xf>
    <xf numFmtId="0" fontId="3" fillId="9" borderId="19" xfId="0" applyFont="1" applyFill="1" applyBorder="1" applyAlignment="1" applyProtection="1">
      <alignment horizontal="left" vertical="top" wrapText="1"/>
      <protection locked="0"/>
    </xf>
    <xf numFmtId="0" fontId="3" fillId="9" borderId="8" xfId="0" applyFont="1" applyFill="1" applyBorder="1" applyAlignment="1" applyProtection="1">
      <alignment horizontal="left" vertical="top" wrapText="1"/>
      <protection locked="0"/>
    </xf>
    <xf numFmtId="0" fontId="3" fillId="9" borderId="0" xfId="0" applyFont="1" applyFill="1" applyBorder="1" applyAlignment="1" applyProtection="1">
      <alignment horizontal="left" vertical="top" wrapText="1"/>
      <protection locked="0"/>
    </xf>
    <xf numFmtId="0" fontId="3" fillId="9" borderId="9" xfId="0" applyFont="1" applyFill="1" applyBorder="1" applyAlignment="1" applyProtection="1">
      <alignment horizontal="left" vertical="top" wrapText="1"/>
      <protection locked="0"/>
    </xf>
    <xf numFmtId="0" fontId="3" fillId="9" borderId="11" xfId="0" applyFont="1" applyFill="1" applyBorder="1" applyAlignment="1" applyProtection="1">
      <alignment horizontal="left" vertical="top" wrapText="1"/>
      <protection locked="0"/>
    </xf>
    <xf numFmtId="0" fontId="3" fillId="9" borderId="1" xfId="0" applyFont="1" applyFill="1" applyBorder="1" applyAlignment="1" applyProtection="1">
      <alignment horizontal="left" vertical="top" wrapText="1"/>
      <protection locked="0"/>
    </xf>
    <xf numFmtId="0" fontId="3" fillId="9" borderId="13" xfId="0" applyFont="1" applyFill="1" applyBorder="1" applyAlignment="1" applyProtection="1">
      <alignment horizontal="left" vertical="top" wrapText="1"/>
      <protection locked="0"/>
    </xf>
    <xf numFmtId="0" fontId="38" fillId="8" borderId="0" xfId="0" applyFont="1" applyFill="1" applyBorder="1" applyAlignment="1">
      <alignment horizontal="left" vertical="top" wrapText="1"/>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14" fontId="7" fillId="2" borderId="0" xfId="0" applyNumberFormat="1" applyFont="1" applyFill="1" applyBorder="1" applyAlignment="1" applyProtection="1">
      <alignment horizontal="center"/>
    </xf>
    <xf numFmtId="14" fontId="7" fillId="2" borderId="21" xfId="0" applyNumberFormat="1" applyFont="1" applyFill="1" applyBorder="1" applyAlignment="1" applyProtection="1">
      <alignment horizontal="center"/>
    </xf>
    <xf numFmtId="0" fontId="7" fillId="2" borderId="15" xfId="0" applyFont="1" applyFill="1" applyBorder="1" applyAlignment="1" applyProtection="1">
      <alignment horizontal="center"/>
    </xf>
    <xf numFmtId="0" fontId="7" fillId="2" borderId="22" xfId="0" applyFont="1" applyFill="1" applyBorder="1" applyAlignment="1" applyProtection="1">
      <alignment horizontal="center"/>
    </xf>
    <xf numFmtId="0" fontId="0" fillId="2" borderId="23" xfId="0" applyFill="1" applyBorder="1" applyAlignment="1">
      <alignment horizontal="left" vertical="top" wrapText="1"/>
    </xf>
    <xf numFmtId="0" fontId="0" fillId="2" borderId="14" xfId="0" applyFill="1" applyBorder="1" applyAlignment="1">
      <alignment horizontal="left" vertical="top" wrapText="1"/>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0" xfId="0" applyFill="1" applyBorder="1" applyAlignment="1">
      <alignment horizontal="left" vertical="top" wrapText="1"/>
    </xf>
    <xf numFmtId="0" fontId="0" fillId="2" borderId="21" xfId="0" applyFill="1" applyBorder="1" applyAlignment="1">
      <alignment horizontal="left" vertical="top" wrapText="1"/>
    </xf>
    <xf numFmtId="0" fontId="0" fillId="2" borderId="26" xfId="0" applyFill="1" applyBorder="1" applyAlignment="1">
      <alignment horizontal="left" vertical="top" wrapText="1"/>
    </xf>
    <xf numFmtId="0" fontId="0" fillId="2" borderId="15" xfId="0" applyFill="1" applyBorder="1" applyAlignment="1">
      <alignment horizontal="left" vertical="top" wrapText="1"/>
    </xf>
    <xf numFmtId="0" fontId="0" fillId="2" borderId="22" xfId="0" applyFill="1" applyBorder="1" applyAlignment="1">
      <alignment horizontal="left" vertical="top" wrapText="1"/>
    </xf>
    <xf numFmtId="0" fontId="17" fillId="2" borderId="27" xfId="0" applyFont="1" applyFill="1" applyBorder="1" applyAlignment="1">
      <alignment horizontal="center"/>
    </xf>
    <xf numFmtId="0" fontId="17" fillId="2" borderId="28" xfId="0" applyFont="1" applyFill="1" applyBorder="1" applyAlignment="1">
      <alignment horizontal="center"/>
    </xf>
    <xf numFmtId="0" fontId="17" fillId="2" borderId="29" xfId="0" applyFont="1" applyFill="1" applyBorder="1" applyAlignment="1">
      <alignment horizontal="center"/>
    </xf>
    <xf numFmtId="0" fontId="3" fillId="7" borderId="6" xfId="0" applyFont="1" applyFill="1" applyBorder="1" applyAlignment="1">
      <alignment horizontal="center"/>
    </xf>
    <xf numFmtId="0" fontId="3" fillId="7" borderId="20" xfId="0" applyFont="1" applyFill="1" applyBorder="1" applyAlignment="1">
      <alignment horizontal="center"/>
    </xf>
    <xf numFmtId="0" fontId="7" fillId="2" borderId="0" xfId="0" applyFont="1" applyFill="1" applyBorder="1" applyAlignment="1" applyProtection="1">
      <alignment horizontal="center"/>
    </xf>
    <xf numFmtId="0" fontId="7" fillId="2" borderId="21" xfId="0" applyFont="1" applyFill="1" applyBorder="1" applyAlignment="1" applyProtection="1">
      <alignment horizontal="center"/>
    </xf>
    <xf numFmtId="0" fontId="7" fillId="2" borderId="14" xfId="0" applyFont="1" applyFill="1" applyBorder="1" applyAlignment="1" applyProtection="1">
      <alignment horizontal="center"/>
    </xf>
    <xf numFmtId="0" fontId="7" fillId="2" borderId="24" xfId="0" applyFont="1" applyFill="1" applyBorder="1" applyAlignment="1" applyProtection="1">
      <alignment horizontal="center"/>
    </xf>
    <xf numFmtId="0" fontId="17" fillId="10" borderId="27" xfId="0" applyFont="1" applyFill="1" applyBorder="1" applyAlignment="1">
      <alignment horizontal="center"/>
    </xf>
    <xf numFmtId="0" fontId="17" fillId="10" borderId="28" xfId="0" applyFont="1" applyFill="1" applyBorder="1" applyAlignment="1">
      <alignment horizontal="center"/>
    </xf>
    <xf numFmtId="0" fontId="17" fillId="10" borderId="29" xfId="0" applyFont="1" applyFill="1" applyBorder="1" applyAlignment="1">
      <alignment horizontal="center"/>
    </xf>
    <xf numFmtId="0" fontId="0" fillId="10" borderId="23" xfId="0" applyFill="1" applyBorder="1" applyAlignment="1">
      <alignment horizontal="left" vertical="top" wrapText="1"/>
    </xf>
    <xf numFmtId="0" fontId="0" fillId="10" borderId="14" xfId="0" applyFill="1" applyBorder="1" applyAlignment="1">
      <alignment horizontal="left" vertical="top" wrapText="1"/>
    </xf>
    <xf numFmtId="0" fontId="0" fillId="10" borderId="24" xfId="0" applyFill="1" applyBorder="1" applyAlignment="1">
      <alignment horizontal="left" vertical="top" wrapText="1"/>
    </xf>
    <xf numFmtId="0" fontId="0" fillId="10" borderId="25" xfId="0" applyFill="1" applyBorder="1" applyAlignment="1">
      <alignment horizontal="left" vertical="top" wrapText="1"/>
    </xf>
    <xf numFmtId="0" fontId="0" fillId="10" borderId="0" xfId="0" applyFill="1" applyBorder="1" applyAlignment="1">
      <alignment horizontal="left" vertical="top" wrapText="1"/>
    </xf>
    <xf numFmtId="0" fontId="0" fillId="10" borderId="21" xfId="0" applyFill="1" applyBorder="1" applyAlignment="1">
      <alignment horizontal="left" vertical="top" wrapText="1"/>
    </xf>
    <xf numFmtId="0" fontId="0" fillId="10" borderId="26" xfId="0" applyFill="1" applyBorder="1" applyAlignment="1">
      <alignment horizontal="left" vertical="top" wrapText="1"/>
    </xf>
    <xf numFmtId="0" fontId="0" fillId="10" borderId="15" xfId="0" applyFill="1" applyBorder="1" applyAlignment="1">
      <alignment horizontal="left" vertical="top" wrapText="1"/>
    </xf>
    <xf numFmtId="0" fontId="0" fillId="10" borderId="22" xfId="0" applyFill="1" applyBorder="1" applyAlignment="1">
      <alignment horizontal="left" vertical="top" wrapText="1"/>
    </xf>
    <xf numFmtId="0" fontId="1" fillId="9" borderId="18" xfId="0" applyFont="1" applyFill="1" applyBorder="1" applyAlignment="1" applyProtection="1">
      <alignment horizontal="center"/>
    </xf>
    <xf numFmtId="0" fontId="7" fillId="9" borderId="4" xfId="0" applyFont="1" applyFill="1" applyBorder="1" applyAlignment="1" applyProtection="1">
      <alignment horizontal="center"/>
    </xf>
    <xf numFmtId="0" fontId="7" fillId="9" borderId="19" xfId="0" applyFont="1" applyFill="1" applyBorder="1" applyAlignment="1" applyProtection="1">
      <alignment horizontal="center"/>
    </xf>
    <xf numFmtId="0" fontId="7" fillId="9" borderId="8" xfId="0" applyFont="1" applyFill="1" applyBorder="1" applyAlignment="1" applyProtection="1">
      <alignment horizontal="center"/>
    </xf>
    <xf numFmtId="0" fontId="7" fillId="9" borderId="0" xfId="0" applyFont="1" applyFill="1" applyBorder="1" applyAlignment="1" applyProtection="1">
      <alignment horizontal="center"/>
    </xf>
    <xf numFmtId="0" fontId="7" fillId="9" borderId="9" xfId="0" applyFont="1" applyFill="1" applyBorder="1" applyAlignment="1" applyProtection="1">
      <alignment horizontal="center"/>
    </xf>
    <xf numFmtId="14" fontId="7" fillId="9" borderId="8" xfId="0" applyNumberFormat="1" applyFont="1" applyFill="1" applyBorder="1" applyAlignment="1" applyProtection="1">
      <alignment horizontal="center"/>
    </xf>
    <xf numFmtId="14" fontId="7" fillId="9" borderId="0" xfId="0" applyNumberFormat="1" applyFont="1" applyFill="1" applyBorder="1" applyAlignment="1" applyProtection="1">
      <alignment horizontal="center"/>
    </xf>
    <xf numFmtId="14" fontId="7" fillId="9" borderId="9" xfId="0" applyNumberFormat="1" applyFont="1" applyFill="1" applyBorder="1" applyAlignment="1" applyProtection="1">
      <alignment horizontal="center"/>
    </xf>
    <xf numFmtId="0" fontId="1" fillId="9" borderId="11" xfId="0" applyFont="1" applyFill="1" applyBorder="1" applyAlignment="1" applyProtection="1">
      <alignment horizontal="center"/>
    </xf>
    <xf numFmtId="0" fontId="7" fillId="9" borderId="1" xfId="0" applyFont="1" applyFill="1" applyBorder="1" applyAlignment="1" applyProtection="1">
      <alignment horizontal="center"/>
    </xf>
    <xf numFmtId="0" fontId="7" fillId="9" borderId="13" xfId="0" applyFont="1" applyFill="1" applyBorder="1" applyAlignment="1" applyProtection="1">
      <alignment horizontal="center"/>
    </xf>
    <xf numFmtId="0" fontId="3" fillId="7" borderId="27" xfId="0" applyFont="1" applyFill="1" applyBorder="1" applyAlignment="1">
      <alignment horizontal="center" wrapText="1"/>
    </xf>
    <xf numFmtId="0" fontId="3" fillId="7" borderId="30" xfId="0" applyFont="1" applyFill="1" applyBorder="1" applyAlignment="1">
      <alignment horizontal="center" wrapText="1"/>
    </xf>
    <xf numFmtId="0" fontId="0" fillId="2" borderId="6" xfId="0" applyFill="1" applyBorder="1" applyAlignment="1">
      <alignment horizontal="left"/>
    </xf>
    <xf numFmtId="0" fontId="0" fillId="2" borderId="10" xfId="0" applyFill="1" applyBorder="1" applyAlignment="1">
      <alignment horizontal="left"/>
    </xf>
    <xf numFmtId="0" fontId="0" fillId="2" borderId="20" xfId="0" applyFill="1" applyBorder="1" applyAlignment="1">
      <alignment horizontal="left"/>
    </xf>
    <xf numFmtId="0" fontId="1" fillId="0" borderId="6" xfId="0" applyFont="1" applyFill="1" applyBorder="1" applyAlignment="1" applyProtection="1">
      <alignment horizontal="center"/>
      <protection locked="0"/>
    </xf>
    <xf numFmtId="0" fontId="7" fillId="0" borderId="20" xfId="0" applyFont="1" applyFill="1" applyBorder="1" applyAlignment="1" applyProtection="1">
      <alignment horizontal="center"/>
      <protection locked="0"/>
    </xf>
    <xf numFmtId="0" fontId="17" fillId="10" borderId="27" xfId="0" applyFont="1" applyFill="1" applyBorder="1" applyAlignment="1" applyProtection="1">
      <alignment horizontal="center"/>
    </xf>
    <xf numFmtId="0" fontId="17" fillId="10" borderId="28" xfId="0" applyFont="1" applyFill="1" applyBorder="1" applyAlignment="1" applyProtection="1">
      <alignment horizontal="center"/>
    </xf>
    <xf numFmtId="0" fontId="17" fillId="10" borderId="29" xfId="0" applyFont="1" applyFill="1" applyBorder="1" applyAlignment="1" applyProtection="1">
      <alignment horizontal="center"/>
    </xf>
    <xf numFmtId="0" fontId="0" fillId="10" borderId="23" xfId="0" applyFill="1" applyBorder="1" applyAlignment="1" applyProtection="1">
      <alignment horizontal="left" vertical="top" wrapText="1"/>
    </xf>
    <xf numFmtId="0" fontId="0" fillId="10" borderId="14" xfId="0" applyFill="1" applyBorder="1" applyAlignment="1" applyProtection="1">
      <alignment horizontal="left" vertical="top" wrapText="1"/>
    </xf>
    <xf numFmtId="0" fontId="0" fillId="10" borderId="24" xfId="0" applyFill="1" applyBorder="1" applyAlignment="1" applyProtection="1">
      <alignment horizontal="left" vertical="top" wrapText="1"/>
    </xf>
    <xf numFmtId="0" fontId="0" fillId="10" borderId="25" xfId="0" applyFill="1" applyBorder="1" applyAlignment="1" applyProtection="1">
      <alignment horizontal="left" vertical="top" wrapText="1"/>
    </xf>
    <xf numFmtId="0" fontId="0" fillId="10" borderId="0" xfId="0" applyFill="1" applyBorder="1" applyAlignment="1" applyProtection="1">
      <alignment horizontal="left" vertical="top" wrapText="1"/>
    </xf>
    <xf numFmtId="0" fontId="0" fillId="10" borderId="21" xfId="0" applyFill="1" applyBorder="1" applyAlignment="1" applyProtection="1">
      <alignment horizontal="left" vertical="top" wrapText="1"/>
    </xf>
    <xf numFmtId="0" fontId="0" fillId="10" borderId="26" xfId="0" applyFill="1" applyBorder="1" applyAlignment="1" applyProtection="1">
      <alignment horizontal="left" vertical="top" wrapText="1"/>
    </xf>
    <xf numFmtId="0" fontId="0" fillId="10" borderId="15" xfId="0" applyFill="1" applyBorder="1" applyAlignment="1" applyProtection="1">
      <alignment horizontal="left" vertical="top" wrapText="1"/>
    </xf>
    <xf numFmtId="0" fontId="0" fillId="10" borderId="22" xfId="0" applyFill="1" applyBorder="1" applyAlignment="1" applyProtection="1">
      <alignment horizontal="left" vertical="top" wrapText="1"/>
    </xf>
    <xf numFmtId="0" fontId="8" fillId="4" borderId="17" xfId="0" applyFont="1" applyFill="1" applyBorder="1" applyAlignment="1">
      <alignment vertical="top" wrapText="1"/>
    </xf>
    <xf numFmtId="0" fontId="8" fillId="4" borderId="7" xfId="0" applyFont="1" applyFill="1" applyBorder="1" applyAlignment="1">
      <alignment vertical="top" wrapText="1"/>
    </xf>
    <xf numFmtId="0" fontId="2" fillId="2" borderId="6" xfId="0" applyFont="1" applyFill="1" applyBorder="1" applyAlignment="1">
      <alignment horizontal="left"/>
    </xf>
    <xf numFmtId="0" fontId="2" fillId="2" borderId="10" xfId="0" applyFont="1" applyFill="1" applyBorder="1" applyAlignment="1">
      <alignment horizontal="left"/>
    </xf>
    <xf numFmtId="0" fontId="2" fillId="2" borderId="20" xfId="0" applyFont="1" applyFill="1" applyBorder="1" applyAlignment="1">
      <alignment horizontal="left"/>
    </xf>
    <xf numFmtId="0" fontId="1" fillId="3" borderId="18" xfId="0" applyFont="1"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9"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3" borderId="1"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22" fillId="6" borderId="0" xfId="0" applyFont="1" applyFill="1" applyAlignment="1" applyProtection="1">
      <alignment horizontal="left"/>
    </xf>
    <xf numFmtId="0" fontId="0" fillId="9" borderId="18" xfId="0" applyFill="1" applyBorder="1" applyAlignment="1" applyProtection="1">
      <alignment vertical="top" wrapText="1"/>
      <protection locked="0"/>
    </xf>
    <xf numFmtId="0" fontId="0" fillId="9" borderId="4" xfId="0" applyFill="1" applyBorder="1" applyAlignment="1" applyProtection="1">
      <alignment vertical="top" wrapText="1"/>
      <protection locked="0"/>
    </xf>
    <xf numFmtId="0" fontId="0" fillId="9" borderId="19" xfId="0" applyFill="1" applyBorder="1" applyAlignment="1" applyProtection="1">
      <alignment vertical="top" wrapText="1"/>
      <protection locked="0"/>
    </xf>
    <xf numFmtId="0" fontId="0" fillId="9" borderId="11" xfId="0" applyFill="1" applyBorder="1" applyAlignment="1" applyProtection="1">
      <alignment vertical="top" wrapText="1"/>
      <protection locked="0"/>
    </xf>
    <xf numFmtId="0" fontId="0" fillId="9" borderId="1" xfId="0" applyFill="1" applyBorder="1" applyAlignment="1" applyProtection="1">
      <alignment vertical="top" wrapText="1"/>
      <protection locked="0"/>
    </xf>
    <xf numFmtId="0" fontId="0" fillId="9" borderId="13" xfId="0" applyFill="1" applyBorder="1" applyAlignment="1" applyProtection="1">
      <alignment vertical="top" wrapText="1"/>
      <protection locked="0"/>
    </xf>
    <xf numFmtId="0" fontId="3" fillId="2" borderId="0" xfId="0" applyFont="1" applyFill="1" applyAlignment="1">
      <alignment horizontal="left" wrapText="1"/>
    </xf>
    <xf numFmtId="0" fontId="0" fillId="3" borderId="18" xfId="0" applyFill="1" applyBorder="1" applyAlignment="1" applyProtection="1">
      <alignment horizontal="left" vertical="top" wrapText="1"/>
      <protection locked="0"/>
    </xf>
    <xf numFmtId="0" fontId="7" fillId="0" borderId="6" xfId="0" applyFont="1" applyFill="1" applyBorder="1" applyAlignment="1" applyProtection="1">
      <alignment horizontal="center"/>
      <protection locked="0"/>
    </xf>
    <xf numFmtId="0" fontId="0" fillId="9" borderId="18" xfId="0" applyFill="1" applyBorder="1" applyAlignment="1" applyProtection="1">
      <alignment horizontal="left" vertical="top" wrapText="1"/>
      <protection locked="0"/>
    </xf>
    <xf numFmtId="0" fontId="0" fillId="9" borderId="4" xfId="0" applyFill="1" applyBorder="1" applyAlignment="1" applyProtection="1">
      <alignment horizontal="left" vertical="top" wrapText="1"/>
      <protection locked="0"/>
    </xf>
    <xf numFmtId="0" fontId="0" fillId="9" borderId="19" xfId="0" applyFill="1" applyBorder="1" applyAlignment="1" applyProtection="1">
      <alignment horizontal="left" vertical="top" wrapText="1"/>
      <protection locked="0"/>
    </xf>
    <xf numFmtId="0" fontId="0" fillId="9" borderId="11" xfId="0" applyFill="1" applyBorder="1" applyAlignment="1" applyProtection="1">
      <alignment horizontal="left" vertical="top" wrapText="1"/>
      <protection locked="0"/>
    </xf>
    <xf numFmtId="0" fontId="0" fillId="9" borderId="1" xfId="0" applyFill="1" applyBorder="1" applyAlignment="1" applyProtection="1">
      <alignment horizontal="left" vertical="top" wrapText="1"/>
      <protection locked="0"/>
    </xf>
    <xf numFmtId="0" fontId="0" fillId="9" borderId="13" xfId="0" applyFill="1" applyBorder="1" applyAlignment="1" applyProtection="1">
      <alignment horizontal="left" vertical="top" wrapText="1"/>
      <protection locked="0"/>
    </xf>
    <xf numFmtId="0" fontId="0" fillId="2" borderId="6" xfId="0" applyFill="1" applyBorder="1" applyAlignment="1">
      <alignment horizontal="center"/>
    </xf>
    <xf numFmtId="0" fontId="0" fillId="2" borderId="10" xfId="0" applyFill="1" applyBorder="1" applyAlignment="1">
      <alignment horizontal="center"/>
    </xf>
    <xf numFmtId="0" fontId="0" fillId="2" borderId="20" xfId="0" applyFill="1" applyBorder="1" applyAlignment="1">
      <alignment horizontal="center"/>
    </xf>
    <xf numFmtId="0" fontId="2" fillId="2" borderId="6" xfId="0" applyFont="1" applyFill="1" applyBorder="1" applyAlignment="1">
      <alignment horizontal="center"/>
    </xf>
    <xf numFmtId="0" fontId="2" fillId="2" borderId="10" xfId="0" applyFont="1" applyFill="1" applyBorder="1" applyAlignment="1">
      <alignment horizontal="center"/>
    </xf>
    <xf numFmtId="0" fontId="2" fillId="2" borderId="20" xfId="0" applyFont="1" applyFill="1" applyBorder="1" applyAlignment="1">
      <alignment horizontal="center"/>
    </xf>
    <xf numFmtId="0" fontId="1" fillId="9" borderId="18" xfId="0" applyFont="1" applyFill="1" applyBorder="1" applyAlignment="1" applyProtection="1">
      <alignment horizontal="left" vertical="top" wrapText="1"/>
      <protection locked="0"/>
    </xf>
    <xf numFmtId="0" fontId="0" fillId="2" borderId="18" xfId="0" applyFill="1" applyBorder="1" applyAlignment="1">
      <alignment horizontal="center" vertical="top" wrapText="1"/>
    </xf>
    <xf numFmtId="0" fontId="0" fillId="0" borderId="4" xfId="0" applyBorder="1" applyAlignment="1">
      <alignment horizontal="center" vertical="top" wrapText="1"/>
    </xf>
    <xf numFmtId="0" fontId="0" fillId="0" borderId="19" xfId="0" applyBorder="1" applyAlignment="1">
      <alignment horizontal="center" vertical="top" wrapText="1"/>
    </xf>
    <xf numFmtId="0" fontId="0" fillId="0" borderId="11" xfId="0" applyBorder="1" applyAlignment="1">
      <alignment horizontal="center" vertical="top" wrapText="1"/>
    </xf>
    <xf numFmtId="0" fontId="0" fillId="0" borderId="1" xfId="0" applyBorder="1" applyAlignment="1">
      <alignment horizontal="center" vertical="top" wrapText="1"/>
    </xf>
    <xf numFmtId="0" fontId="0" fillId="0" borderId="13" xfId="0" applyBorder="1" applyAlignment="1">
      <alignment horizontal="center" vertical="top" wrapText="1"/>
    </xf>
    <xf numFmtId="0" fontId="0" fillId="3" borderId="0" xfId="0" applyFill="1" applyAlignment="1" applyProtection="1">
      <alignment horizontal="left" vertical="top" wrapText="1"/>
      <protection locked="0"/>
    </xf>
    <xf numFmtId="0" fontId="0" fillId="2" borderId="0" xfId="0" applyFill="1" applyBorder="1" applyAlignment="1">
      <alignment horizontal="center"/>
    </xf>
    <xf numFmtId="0" fontId="18" fillId="2" borderId="0" xfId="0" applyFont="1" applyFill="1" applyAlignment="1" applyProtection="1">
      <alignment horizontal="center"/>
    </xf>
    <xf numFmtId="0" fontId="1" fillId="9" borderId="0" xfId="0" applyFont="1" applyFill="1" applyAlignment="1" applyProtection="1">
      <alignment horizontal="left" vertical="top"/>
      <protection locked="0"/>
    </xf>
    <xf numFmtId="14" fontId="1" fillId="2" borderId="8" xfId="0" applyNumberFormat="1" applyFont="1" applyFill="1" applyBorder="1" applyAlignment="1" applyProtection="1">
      <alignment horizontal="center"/>
    </xf>
    <xf numFmtId="0" fontId="1" fillId="2" borderId="9" xfId="0" applyFont="1" applyFill="1" applyBorder="1" applyAlignment="1" applyProtection="1">
      <alignment horizontal="center"/>
    </xf>
    <xf numFmtId="0" fontId="1" fillId="2" borderId="11" xfId="0" applyFont="1" applyFill="1" applyBorder="1" applyAlignment="1" applyProtection="1">
      <alignment horizontal="center"/>
    </xf>
    <xf numFmtId="0" fontId="1" fillId="2" borderId="13" xfId="0" applyFont="1" applyFill="1" applyBorder="1" applyAlignment="1" applyProtection="1">
      <alignment horizontal="center"/>
    </xf>
    <xf numFmtId="0" fontId="1" fillId="2" borderId="18" xfId="0" applyFont="1" applyFill="1" applyBorder="1" applyAlignment="1" applyProtection="1">
      <alignment horizontal="center"/>
    </xf>
    <xf numFmtId="0" fontId="1" fillId="2" borderId="19" xfId="0" applyFont="1" applyFill="1" applyBorder="1" applyAlignment="1" applyProtection="1">
      <alignment horizontal="center"/>
    </xf>
    <xf numFmtId="0" fontId="1" fillId="2" borderId="8" xfId="0" applyFont="1" applyFill="1" applyBorder="1" applyAlignment="1" applyProtection="1">
      <alignment horizontal="center"/>
    </xf>
  </cellXfs>
  <cellStyles count="2">
    <cellStyle name="Hyperlink" xfId="1" builtinId="8"/>
    <cellStyle name="Normal" xfId="0" builtinId="0"/>
  </cellStyles>
  <dxfs count="98">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numFmt numFmtId="2" formatCode="0.00"/>
    </dxf>
    <dxf>
      <numFmt numFmtId="164" formatCode="0.000"/>
    </dxf>
    <dxf>
      <font>
        <color rgb="FFCCFFCC"/>
      </font>
      <fill>
        <patternFill>
          <bgColor rgb="FFCCFFCC"/>
        </patternFill>
      </fill>
      <border>
        <left/>
        <right/>
        <top/>
        <bottom/>
      </border>
    </dxf>
    <dxf>
      <font>
        <color rgb="FFCCFFCC"/>
      </font>
    </dxf>
    <dxf>
      <font>
        <condense val="0"/>
        <extend val="0"/>
        <color indexed="42"/>
      </font>
      <fill>
        <patternFill patternType="solid">
          <bgColor indexed="42"/>
        </patternFill>
      </fill>
      <border>
        <left/>
        <right/>
        <top/>
        <bottom/>
      </border>
    </dxf>
    <dxf>
      <font>
        <color rgb="FFCCFFCC"/>
      </font>
    </dxf>
    <dxf>
      <font>
        <condense val="0"/>
        <extend val="0"/>
        <color indexed="42"/>
      </font>
      <fill>
        <patternFill patternType="solid">
          <bgColor indexed="42"/>
        </patternFill>
      </fill>
      <border>
        <left style="thin">
          <color rgb="FFCCFFCC"/>
        </left>
        <right style="thin">
          <color rgb="FFCCFFCC"/>
        </right>
        <top style="thin">
          <color rgb="FFCCFFCC"/>
        </top>
        <bottom style="thin">
          <color rgb="FFCCFFCC"/>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371475</xdr:colOff>
      <xdr:row>0</xdr:row>
      <xdr:rowOff>19050</xdr:rowOff>
    </xdr:from>
    <xdr:to>
      <xdr:col>3</xdr:col>
      <xdr:colOff>247650</xdr:colOff>
      <xdr:row>5</xdr:row>
      <xdr:rowOff>28575</xdr:rowOff>
    </xdr:to>
    <xdr:pic>
      <xdr:nvPicPr>
        <xdr:cNvPr id="1287"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495300" y="19050"/>
          <a:ext cx="1000125" cy="10001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266700</xdr:colOff>
      <xdr:row>1</xdr:row>
      <xdr:rowOff>9525</xdr:rowOff>
    </xdr:from>
    <xdr:to>
      <xdr:col>6</xdr:col>
      <xdr:colOff>59055</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3009900" y="152400"/>
          <a:ext cx="1097280" cy="10972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171450</xdr:colOff>
      <xdr:row>1</xdr:row>
      <xdr:rowOff>9525</xdr:rowOff>
    </xdr:from>
    <xdr:to>
      <xdr:col>5</xdr:col>
      <xdr:colOff>497205</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14650" y="152400"/>
          <a:ext cx="1097280" cy="109728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209550</xdr:colOff>
      <xdr:row>1</xdr:row>
      <xdr:rowOff>38100</xdr:rowOff>
    </xdr:from>
    <xdr:to>
      <xdr:col>6</xdr:col>
      <xdr:colOff>1905</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80975"/>
          <a:ext cx="1097280" cy="109728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38100" cy="304800"/>
        </a:xfrm>
        <a:prstGeom prst="rect">
          <a:avLst/>
        </a:prstGeom>
        <a:noFill/>
        <a:ln w="9525">
          <a:noFill/>
          <a:miter lim="800000"/>
          <a:headEnd/>
          <a:tailEnd/>
        </a:ln>
      </xdr:spPr>
    </xdr:pic>
    <xdr:clientData/>
  </xdr:twoCellAnchor>
  <xdr:twoCellAnchor editAs="oneCell">
    <xdr:from>
      <xdr:col>4</xdr:col>
      <xdr:colOff>200025</xdr:colOff>
      <xdr:row>1</xdr:row>
      <xdr:rowOff>38100</xdr:rowOff>
    </xdr:from>
    <xdr:to>
      <xdr:col>5</xdr:col>
      <xdr:colOff>525780</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43225" y="180975"/>
          <a:ext cx="1097280" cy="109728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9525</xdr:rowOff>
    </xdr:from>
    <xdr:to>
      <xdr:col>6</xdr:col>
      <xdr:colOff>40005</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90850" y="152400"/>
          <a:ext cx="1097280" cy="109728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228600</xdr:colOff>
      <xdr:row>1</xdr:row>
      <xdr:rowOff>47625</xdr:rowOff>
    </xdr:from>
    <xdr:to>
      <xdr:col>6</xdr:col>
      <xdr:colOff>20955</xdr:colOff>
      <xdr:row>6</xdr:row>
      <xdr:rowOff>30480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71800" y="190500"/>
          <a:ext cx="1097280" cy="109728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190500</xdr:colOff>
      <xdr:row>1</xdr:row>
      <xdr:rowOff>9525</xdr:rowOff>
    </xdr:from>
    <xdr:to>
      <xdr:col>5</xdr:col>
      <xdr:colOff>516255</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33700" y="152400"/>
          <a:ext cx="1097280" cy="109728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257175</xdr:colOff>
      <xdr:row>1</xdr:row>
      <xdr:rowOff>9525</xdr:rowOff>
    </xdr:from>
    <xdr:to>
      <xdr:col>6</xdr:col>
      <xdr:colOff>49530</xdr:colOff>
      <xdr:row>5</xdr:row>
      <xdr:rowOff>249555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3000375" y="152400"/>
          <a:ext cx="1097280" cy="109728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190500</xdr:colOff>
      <xdr:row>1</xdr:row>
      <xdr:rowOff>57150</xdr:rowOff>
    </xdr:from>
    <xdr:to>
      <xdr:col>5</xdr:col>
      <xdr:colOff>516255</xdr:colOff>
      <xdr:row>6</xdr:row>
      <xdr:rowOff>40005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33700" y="200025"/>
          <a:ext cx="1097280" cy="109728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200025</xdr:colOff>
      <xdr:row>1</xdr:row>
      <xdr:rowOff>66675</xdr:rowOff>
    </xdr:from>
    <xdr:to>
      <xdr:col>5</xdr:col>
      <xdr:colOff>525780</xdr:colOff>
      <xdr:row>6</xdr:row>
      <xdr:rowOff>49530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43225" y="209550"/>
          <a:ext cx="1097280" cy="1097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695325</xdr:colOff>
      <xdr:row>0</xdr:row>
      <xdr:rowOff>19050</xdr:rowOff>
    </xdr:from>
    <xdr:to>
      <xdr:col>2</xdr:col>
      <xdr:colOff>704850</xdr:colOff>
      <xdr:row>6</xdr:row>
      <xdr:rowOff>161925</xdr:rowOff>
    </xdr:to>
    <xdr:pic>
      <xdr:nvPicPr>
        <xdr:cNvPr id="2099"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695325" y="19050"/>
          <a:ext cx="1381125" cy="13811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152400</xdr:colOff>
      <xdr:row>1</xdr:row>
      <xdr:rowOff>19050</xdr:rowOff>
    </xdr:from>
    <xdr:to>
      <xdr:col>5</xdr:col>
      <xdr:colOff>478155</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895600" y="161925"/>
          <a:ext cx="1097280" cy="109728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209550</xdr:colOff>
      <xdr:row>1</xdr:row>
      <xdr:rowOff>0</xdr:rowOff>
    </xdr:from>
    <xdr:to>
      <xdr:col>6</xdr:col>
      <xdr:colOff>1905</xdr:colOff>
      <xdr:row>5</xdr:row>
      <xdr:rowOff>240030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42875"/>
          <a:ext cx="1097280" cy="109728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171450</xdr:colOff>
      <xdr:row>1</xdr:row>
      <xdr:rowOff>66675</xdr:rowOff>
    </xdr:from>
    <xdr:to>
      <xdr:col>5</xdr:col>
      <xdr:colOff>497205</xdr:colOff>
      <xdr:row>6</xdr:row>
      <xdr:rowOff>49530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14650" y="209550"/>
          <a:ext cx="1097280" cy="109728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219075</xdr:colOff>
      <xdr:row>1</xdr:row>
      <xdr:rowOff>19050</xdr:rowOff>
    </xdr:from>
    <xdr:to>
      <xdr:col>6</xdr:col>
      <xdr:colOff>11430</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62275" y="161925"/>
          <a:ext cx="1097280" cy="109728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180975</xdr:colOff>
      <xdr:row>1</xdr:row>
      <xdr:rowOff>76200</xdr:rowOff>
    </xdr:from>
    <xdr:to>
      <xdr:col>5</xdr:col>
      <xdr:colOff>506730</xdr:colOff>
      <xdr:row>6</xdr:row>
      <xdr:rowOff>59055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24175" y="219075"/>
          <a:ext cx="1097280" cy="109728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209550</xdr:colOff>
      <xdr:row>1</xdr:row>
      <xdr:rowOff>47625</xdr:rowOff>
    </xdr:from>
    <xdr:to>
      <xdr:col>6</xdr:col>
      <xdr:colOff>1905</xdr:colOff>
      <xdr:row>6</xdr:row>
      <xdr:rowOff>30480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90500"/>
          <a:ext cx="1097280" cy="109728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219075</xdr:colOff>
      <xdr:row>1</xdr:row>
      <xdr:rowOff>85725</xdr:rowOff>
    </xdr:from>
    <xdr:to>
      <xdr:col>6</xdr:col>
      <xdr:colOff>11430</xdr:colOff>
      <xdr:row>6</xdr:row>
      <xdr:rowOff>68580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62275" y="228600"/>
          <a:ext cx="1097280" cy="109728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19050</xdr:rowOff>
    </xdr:from>
    <xdr:to>
      <xdr:col>6</xdr:col>
      <xdr:colOff>40005</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90850" y="161925"/>
          <a:ext cx="1097280" cy="109728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161925</xdr:colOff>
      <xdr:row>1</xdr:row>
      <xdr:rowOff>38100</xdr:rowOff>
    </xdr:from>
    <xdr:to>
      <xdr:col>5</xdr:col>
      <xdr:colOff>487680</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05125" y="180975"/>
          <a:ext cx="1097280" cy="109728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180975</xdr:colOff>
      <xdr:row>1</xdr:row>
      <xdr:rowOff>38100</xdr:rowOff>
    </xdr:from>
    <xdr:to>
      <xdr:col>5</xdr:col>
      <xdr:colOff>506730</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24175" y="180975"/>
          <a:ext cx="1097280" cy="10972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104775</xdr:colOff>
      <xdr:row>1</xdr:row>
      <xdr:rowOff>38100</xdr:rowOff>
    </xdr:from>
    <xdr:to>
      <xdr:col>5</xdr:col>
      <xdr:colOff>430530</xdr:colOff>
      <xdr:row>6</xdr:row>
      <xdr:rowOff>40005</xdr:rowOff>
    </xdr:to>
    <xdr:pic>
      <xdr:nvPicPr>
        <xdr:cNvPr id="3116"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847975" y="180975"/>
          <a:ext cx="1097280" cy="109728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228600</xdr:colOff>
      <xdr:row>1</xdr:row>
      <xdr:rowOff>38100</xdr:rowOff>
    </xdr:from>
    <xdr:to>
      <xdr:col>6</xdr:col>
      <xdr:colOff>20955</xdr:colOff>
      <xdr:row>6</xdr:row>
      <xdr:rowOff>20955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71800" y="180975"/>
          <a:ext cx="1097280" cy="109728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200025</xdr:colOff>
      <xdr:row>1</xdr:row>
      <xdr:rowOff>19050</xdr:rowOff>
    </xdr:from>
    <xdr:to>
      <xdr:col>5</xdr:col>
      <xdr:colOff>525780</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43225" y="161925"/>
          <a:ext cx="1097280" cy="109728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209550</xdr:colOff>
      <xdr:row>0</xdr:row>
      <xdr:rowOff>133350</xdr:rowOff>
    </xdr:from>
    <xdr:to>
      <xdr:col>6</xdr:col>
      <xdr:colOff>1905</xdr:colOff>
      <xdr:row>5</xdr:row>
      <xdr:rowOff>230505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33350"/>
          <a:ext cx="1097280" cy="109728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466725</xdr:colOff>
      <xdr:row>0</xdr:row>
      <xdr:rowOff>19050</xdr:rowOff>
    </xdr:from>
    <xdr:to>
      <xdr:col>5</xdr:col>
      <xdr:colOff>466725</xdr:colOff>
      <xdr:row>6</xdr:row>
      <xdr:rowOff>161925</xdr:rowOff>
    </xdr:to>
    <xdr:pic>
      <xdr:nvPicPr>
        <xdr:cNvPr id="33836"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390775" y="19050"/>
          <a:ext cx="1381125" cy="138112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457200</xdr:colOff>
      <xdr:row>0</xdr:row>
      <xdr:rowOff>38100</xdr:rowOff>
    </xdr:from>
    <xdr:to>
      <xdr:col>3</xdr:col>
      <xdr:colOff>152400</xdr:colOff>
      <xdr:row>5</xdr:row>
      <xdr:rowOff>19050</xdr:rowOff>
    </xdr:to>
    <xdr:pic>
      <xdr:nvPicPr>
        <xdr:cNvPr id="34904"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514350" y="38100"/>
          <a:ext cx="971550" cy="9715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581025</xdr:colOff>
      <xdr:row>1</xdr:row>
      <xdr:rowOff>19050</xdr:rowOff>
    </xdr:from>
    <xdr:to>
      <xdr:col>6</xdr:col>
      <xdr:colOff>157480</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3324225" y="161925"/>
          <a:ext cx="1097280" cy="109728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285750</xdr:colOff>
      <xdr:row>1</xdr:row>
      <xdr:rowOff>28575</xdr:rowOff>
    </xdr:from>
    <xdr:to>
      <xdr:col>6</xdr:col>
      <xdr:colOff>78105</xdr:colOff>
      <xdr:row>6</xdr:row>
      <xdr:rowOff>11430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3028950" y="171450"/>
          <a:ext cx="1097280" cy="109728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228600</xdr:colOff>
      <xdr:row>1</xdr:row>
      <xdr:rowOff>0</xdr:rowOff>
    </xdr:from>
    <xdr:to>
      <xdr:col>6</xdr:col>
      <xdr:colOff>20955</xdr:colOff>
      <xdr:row>5</xdr:row>
      <xdr:rowOff>240030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71800" y="142875"/>
          <a:ext cx="1097280" cy="109728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171450</xdr:colOff>
      <xdr:row>1</xdr:row>
      <xdr:rowOff>0</xdr:rowOff>
    </xdr:from>
    <xdr:to>
      <xdr:col>5</xdr:col>
      <xdr:colOff>497205</xdr:colOff>
      <xdr:row>5</xdr:row>
      <xdr:rowOff>240030</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14650" y="142875"/>
          <a:ext cx="1097280" cy="109728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209550</xdr:colOff>
      <xdr:row>0</xdr:row>
      <xdr:rowOff>114300</xdr:rowOff>
    </xdr:from>
    <xdr:to>
      <xdr:col>6</xdr:col>
      <xdr:colOff>1905</xdr:colOff>
      <xdr:row>5</xdr:row>
      <xdr:rowOff>211455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14300"/>
          <a:ext cx="1097280" cy="109728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209550</xdr:colOff>
      <xdr:row>1</xdr:row>
      <xdr:rowOff>19050</xdr:rowOff>
    </xdr:from>
    <xdr:to>
      <xdr:col>6</xdr:col>
      <xdr:colOff>1905</xdr:colOff>
      <xdr:row>6</xdr:row>
      <xdr:rowOff>1905</xdr:rowOff>
    </xdr:to>
    <xdr:pic>
      <xdr:nvPicPr>
        <xdr:cNvPr id="3" name="Picture 1" descr="epa_seal_small_trim"/>
        <xdr:cNvPicPr>
          <a:picLocks noChangeAspect="1" noChangeArrowheads="1"/>
        </xdr:cNvPicPr>
      </xdr:nvPicPr>
      <xdr:blipFill>
        <a:blip xmlns:r="http://schemas.openxmlformats.org/officeDocument/2006/relationships" r:embed="rId1" cstate="print"/>
        <a:srcRect/>
        <a:stretch>
          <a:fillRect/>
        </a:stretch>
      </xdr:blipFill>
      <xdr:spPr bwMode="auto">
        <a:xfrm>
          <a:off x="2952750" y="161925"/>
          <a:ext cx="1097280" cy="10972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T174"/>
  <sheetViews>
    <sheetView showGridLines="0" tabSelected="1" zoomScaleNormal="100" workbookViewId="0">
      <selection activeCell="B11" sqref="B11:R39"/>
    </sheetView>
  </sheetViews>
  <sheetFormatPr defaultColWidth="18.7109375" defaultRowHeight="12.95" customHeight="1"/>
  <cols>
    <col min="1" max="1" width="1.85546875" customWidth="1"/>
    <col min="2" max="18" width="8.42578125" customWidth="1"/>
    <col min="19" max="19" width="1.85546875" customWidth="1"/>
  </cols>
  <sheetData>
    <row r="1" spans="1:20" s="58" customFormat="1" ht="11.25">
      <c r="A1" s="59"/>
      <c r="B1" s="94"/>
      <c r="C1" s="94"/>
      <c r="D1" s="94"/>
      <c r="E1" s="94"/>
      <c r="F1" s="94"/>
      <c r="G1" s="94"/>
      <c r="H1" s="94"/>
      <c r="I1" s="94"/>
      <c r="J1" s="94"/>
      <c r="K1" s="94"/>
      <c r="L1" s="94"/>
      <c r="M1" s="94"/>
      <c r="N1" s="94"/>
      <c r="O1" s="94"/>
      <c r="P1" s="94"/>
      <c r="Q1" s="94"/>
      <c r="R1" s="94"/>
      <c r="S1" s="59"/>
    </row>
    <row r="2" spans="1:20" s="58" customFormat="1" ht="17.25" customHeight="1">
      <c r="A2" s="59"/>
      <c r="B2" s="222" t="s">
        <v>96</v>
      </c>
      <c r="C2" s="222"/>
      <c r="D2" s="222"/>
      <c r="E2" s="222"/>
      <c r="F2" s="222"/>
      <c r="G2" s="222"/>
      <c r="H2" s="222"/>
      <c r="I2" s="222"/>
      <c r="J2" s="222"/>
      <c r="K2" s="222"/>
      <c r="L2" s="222"/>
      <c r="M2" s="222"/>
      <c r="N2" s="222"/>
      <c r="O2" s="222"/>
      <c r="P2" s="222"/>
      <c r="Q2" s="222"/>
      <c r="R2" s="222"/>
      <c r="S2" s="59"/>
    </row>
    <row r="3" spans="1:20" s="58" customFormat="1" ht="20.25">
      <c r="A3" s="59"/>
      <c r="B3" s="223" t="s">
        <v>97</v>
      </c>
      <c r="C3" s="223"/>
      <c r="D3" s="223"/>
      <c r="E3" s="223"/>
      <c r="F3" s="223"/>
      <c r="G3" s="223"/>
      <c r="H3" s="223"/>
      <c r="I3" s="223"/>
      <c r="J3" s="223"/>
      <c r="K3" s="223"/>
      <c r="L3" s="223"/>
      <c r="M3" s="223"/>
      <c r="N3" s="223"/>
      <c r="O3" s="223"/>
      <c r="P3" s="223"/>
      <c r="Q3" s="223"/>
      <c r="R3" s="223"/>
      <c r="S3" s="59"/>
    </row>
    <row r="4" spans="1:20" s="58" customFormat="1" ht="19.5" customHeight="1">
      <c r="A4" s="59"/>
      <c r="B4" s="222" t="s">
        <v>336</v>
      </c>
      <c r="C4" s="222"/>
      <c r="D4" s="222"/>
      <c r="E4" s="222"/>
      <c r="F4" s="222"/>
      <c r="G4" s="222"/>
      <c r="H4" s="222"/>
      <c r="I4" s="222"/>
      <c r="J4" s="222"/>
      <c r="K4" s="222"/>
      <c r="L4" s="222"/>
      <c r="M4" s="222"/>
      <c r="N4" s="222"/>
      <c r="O4" s="222"/>
      <c r="P4" s="222"/>
      <c r="Q4" s="222"/>
      <c r="R4" s="222"/>
      <c r="S4" s="59"/>
    </row>
    <row r="5" spans="1:20" s="58" customFormat="1" ht="9.9499999999999993" customHeight="1">
      <c r="A5" s="59"/>
      <c r="B5" s="59"/>
      <c r="C5" s="59"/>
      <c r="D5" s="59"/>
      <c r="E5" s="59"/>
      <c r="F5" s="59"/>
      <c r="G5" s="59"/>
      <c r="H5" s="59"/>
      <c r="I5" s="59"/>
      <c r="J5" s="59"/>
      <c r="K5" s="59"/>
      <c r="L5" s="59"/>
      <c r="M5" s="59"/>
      <c r="N5" s="59"/>
      <c r="O5" s="59"/>
      <c r="P5" s="59"/>
      <c r="Q5" s="59"/>
      <c r="R5" s="59"/>
      <c r="S5" s="59"/>
    </row>
    <row r="6" spans="1:20" s="58" customFormat="1" ht="19.5" customHeight="1">
      <c r="A6" s="59"/>
      <c r="B6" s="224" t="s">
        <v>100</v>
      </c>
      <c r="C6" s="224"/>
      <c r="D6" s="224"/>
      <c r="E6" s="224"/>
      <c r="F6" s="224"/>
      <c r="G6" s="224"/>
      <c r="H6" s="224"/>
      <c r="I6" s="224"/>
      <c r="J6" s="224"/>
      <c r="K6" s="224"/>
      <c r="L6" s="224"/>
      <c r="M6" s="224"/>
      <c r="N6" s="224"/>
      <c r="O6" s="224"/>
      <c r="P6" s="224"/>
      <c r="Q6" s="224"/>
      <c r="R6" s="224"/>
      <c r="S6" s="59"/>
    </row>
    <row r="7" spans="1:20" s="58" customFormat="1" ht="19.5" customHeight="1">
      <c r="A7" s="59"/>
      <c r="B7" s="225" t="s">
        <v>377</v>
      </c>
      <c r="C7" s="225"/>
      <c r="D7" s="225"/>
      <c r="E7" s="225"/>
      <c r="F7" s="225"/>
      <c r="G7" s="225"/>
      <c r="H7" s="225"/>
      <c r="I7" s="225"/>
      <c r="J7" s="225"/>
      <c r="K7" s="225"/>
      <c r="L7" s="225"/>
      <c r="M7" s="225"/>
      <c r="N7" s="225"/>
      <c r="O7" s="225"/>
      <c r="P7" s="225"/>
      <c r="Q7" s="225"/>
      <c r="R7" s="225"/>
      <c r="S7" s="59"/>
    </row>
    <row r="8" spans="1:20" s="67" customFormat="1" ht="6" customHeight="1">
      <c r="A8" s="66"/>
      <c r="B8" s="66"/>
      <c r="C8" s="66"/>
      <c r="D8" s="66"/>
      <c r="E8" s="66"/>
      <c r="F8" s="66"/>
      <c r="G8" s="66"/>
      <c r="H8" s="66"/>
      <c r="I8" s="66"/>
      <c r="J8" s="66"/>
      <c r="K8" s="66"/>
      <c r="L8" s="66"/>
      <c r="M8" s="66"/>
      <c r="N8" s="66"/>
      <c r="O8" s="66"/>
      <c r="P8" s="66"/>
      <c r="Q8" s="66"/>
      <c r="R8" s="66"/>
      <c r="S8" s="66"/>
    </row>
    <row r="9" spans="1:20" s="58" customFormat="1" ht="18">
      <c r="A9" s="61"/>
      <c r="B9" s="60" t="s">
        <v>102</v>
      </c>
      <c r="C9" s="61"/>
      <c r="D9" s="61"/>
      <c r="E9" s="62"/>
      <c r="F9" s="63"/>
      <c r="G9" s="63"/>
      <c r="H9" s="64"/>
      <c r="I9" s="63"/>
      <c r="J9" s="63"/>
      <c r="K9" s="63"/>
      <c r="L9" s="63"/>
      <c r="M9" s="63"/>
      <c r="N9" s="63"/>
      <c r="O9" s="63"/>
      <c r="P9" s="63"/>
      <c r="Q9" s="63"/>
      <c r="R9" s="63"/>
      <c r="S9" s="61"/>
    </row>
    <row r="10" spans="1:20" ht="12.75">
      <c r="A10" s="66"/>
      <c r="B10" s="66"/>
      <c r="C10" s="66"/>
      <c r="D10" s="66"/>
      <c r="E10" s="66"/>
      <c r="F10" s="66"/>
      <c r="G10" s="66"/>
      <c r="H10" s="66"/>
      <c r="I10" s="66"/>
      <c r="J10" s="66"/>
      <c r="K10" s="66"/>
      <c r="L10" s="66"/>
      <c r="M10" s="66"/>
      <c r="N10" s="66"/>
      <c r="O10" s="66"/>
      <c r="P10" s="66"/>
      <c r="Q10" s="66"/>
      <c r="R10" s="66"/>
      <c r="S10" s="66"/>
    </row>
    <row r="11" spans="1:20" ht="12.75" customHeight="1">
      <c r="A11" s="66"/>
      <c r="B11" s="207" t="s">
        <v>340</v>
      </c>
      <c r="C11" s="207"/>
      <c r="D11" s="207"/>
      <c r="E11" s="207"/>
      <c r="F11" s="207"/>
      <c r="G11" s="207"/>
      <c r="H11" s="207"/>
      <c r="I11" s="207"/>
      <c r="J11" s="207"/>
      <c r="K11" s="207"/>
      <c r="L11" s="207"/>
      <c r="M11" s="207"/>
      <c r="N11" s="207"/>
      <c r="O11" s="207"/>
      <c r="P11" s="207"/>
      <c r="Q11" s="207"/>
      <c r="R11" s="207"/>
      <c r="S11" s="66"/>
    </row>
    <row r="12" spans="1:20" ht="12.75">
      <c r="A12" s="66"/>
      <c r="B12" s="207"/>
      <c r="C12" s="207"/>
      <c r="D12" s="207"/>
      <c r="E12" s="207"/>
      <c r="F12" s="207"/>
      <c r="G12" s="207"/>
      <c r="H12" s="207"/>
      <c r="I12" s="207"/>
      <c r="J12" s="207"/>
      <c r="K12" s="207"/>
      <c r="L12" s="207"/>
      <c r="M12" s="207"/>
      <c r="N12" s="207"/>
      <c r="O12" s="207"/>
      <c r="P12" s="207"/>
      <c r="Q12" s="207"/>
      <c r="R12" s="207"/>
      <c r="S12" s="66"/>
    </row>
    <row r="13" spans="1:20" ht="12.75">
      <c r="A13" s="66"/>
      <c r="B13" s="207"/>
      <c r="C13" s="207"/>
      <c r="D13" s="207"/>
      <c r="E13" s="207"/>
      <c r="F13" s="207"/>
      <c r="G13" s="207"/>
      <c r="H13" s="207"/>
      <c r="I13" s="207"/>
      <c r="J13" s="207"/>
      <c r="K13" s="207"/>
      <c r="L13" s="207"/>
      <c r="M13" s="207"/>
      <c r="N13" s="207"/>
      <c r="O13" s="207"/>
      <c r="P13" s="207"/>
      <c r="Q13" s="207"/>
      <c r="R13" s="207"/>
      <c r="S13" s="66"/>
    </row>
    <row r="14" spans="1:20" ht="12.75">
      <c r="A14" s="66"/>
      <c r="B14" s="207"/>
      <c r="C14" s="207"/>
      <c r="D14" s="207"/>
      <c r="E14" s="207"/>
      <c r="F14" s="207"/>
      <c r="G14" s="207"/>
      <c r="H14" s="207"/>
      <c r="I14" s="207"/>
      <c r="J14" s="207"/>
      <c r="K14" s="207"/>
      <c r="L14" s="207"/>
      <c r="M14" s="207"/>
      <c r="N14" s="207"/>
      <c r="O14" s="207"/>
      <c r="P14" s="207"/>
      <c r="Q14" s="207"/>
      <c r="R14" s="207"/>
      <c r="S14" s="66"/>
      <c r="T14" s="168"/>
    </row>
    <row r="15" spans="1:20" ht="12.75">
      <c r="A15" s="66"/>
      <c r="B15" s="207"/>
      <c r="C15" s="207"/>
      <c r="D15" s="207"/>
      <c r="E15" s="207"/>
      <c r="F15" s="207"/>
      <c r="G15" s="207"/>
      <c r="H15" s="207"/>
      <c r="I15" s="207"/>
      <c r="J15" s="207"/>
      <c r="K15" s="207"/>
      <c r="L15" s="207"/>
      <c r="M15" s="207"/>
      <c r="N15" s="207"/>
      <c r="O15" s="207"/>
      <c r="P15" s="207"/>
      <c r="Q15" s="207"/>
      <c r="R15" s="207"/>
      <c r="S15" s="66"/>
    </row>
    <row r="16" spans="1:20" ht="12.75">
      <c r="A16" s="66"/>
      <c r="B16" s="207"/>
      <c r="C16" s="207"/>
      <c r="D16" s="207"/>
      <c r="E16" s="207"/>
      <c r="F16" s="207"/>
      <c r="G16" s="207"/>
      <c r="H16" s="207"/>
      <c r="I16" s="207"/>
      <c r="J16" s="207"/>
      <c r="K16" s="207"/>
      <c r="L16" s="207"/>
      <c r="M16" s="207"/>
      <c r="N16" s="207"/>
      <c r="O16" s="207"/>
      <c r="P16" s="207"/>
      <c r="Q16" s="207"/>
      <c r="R16" s="207"/>
      <c r="S16" s="66"/>
    </row>
    <row r="17" spans="1:19" ht="12.75">
      <c r="A17" s="66"/>
      <c r="B17" s="207"/>
      <c r="C17" s="207"/>
      <c r="D17" s="207"/>
      <c r="E17" s="207"/>
      <c r="F17" s="207"/>
      <c r="G17" s="207"/>
      <c r="H17" s="207"/>
      <c r="I17" s="207"/>
      <c r="J17" s="207"/>
      <c r="K17" s="207"/>
      <c r="L17" s="207"/>
      <c r="M17" s="207"/>
      <c r="N17" s="207"/>
      <c r="O17" s="207"/>
      <c r="P17" s="207"/>
      <c r="Q17" s="207"/>
      <c r="R17" s="207"/>
      <c r="S17" s="66"/>
    </row>
    <row r="18" spans="1:19" ht="12.75">
      <c r="A18" s="66"/>
      <c r="B18" s="207"/>
      <c r="C18" s="207"/>
      <c r="D18" s="207"/>
      <c r="E18" s="207"/>
      <c r="F18" s="207"/>
      <c r="G18" s="207"/>
      <c r="H18" s="207"/>
      <c r="I18" s="207"/>
      <c r="J18" s="207"/>
      <c r="K18" s="207"/>
      <c r="L18" s="207"/>
      <c r="M18" s="207"/>
      <c r="N18" s="207"/>
      <c r="O18" s="207"/>
      <c r="P18" s="207"/>
      <c r="Q18" s="207"/>
      <c r="R18" s="207"/>
      <c r="S18" s="66"/>
    </row>
    <row r="19" spans="1:19" ht="12.75">
      <c r="A19" s="66"/>
      <c r="B19" s="207"/>
      <c r="C19" s="207"/>
      <c r="D19" s="207"/>
      <c r="E19" s="207"/>
      <c r="F19" s="207"/>
      <c r="G19" s="207"/>
      <c r="H19" s="207"/>
      <c r="I19" s="207"/>
      <c r="J19" s="207"/>
      <c r="K19" s="207"/>
      <c r="L19" s="207"/>
      <c r="M19" s="207"/>
      <c r="N19" s="207"/>
      <c r="O19" s="207"/>
      <c r="P19" s="207"/>
      <c r="Q19" s="207"/>
      <c r="R19" s="207"/>
      <c r="S19" s="66"/>
    </row>
    <row r="20" spans="1:19" ht="12.75">
      <c r="A20" s="66"/>
      <c r="B20" s="207"/>
      <c r="C20" s="207"/>
      <c r="D20" s="207"/>
      <c r="E20" s="207"/>
      <c r="F20" s="207"/>
      <c r="G20" s="207"/>
      <c r="H20" s="207"/>
      <c r="I20" s="207"/>
      <c r="J20" s="207"/>
      <c r="K20" s="207"/>
      <c r="L20" s="207"/>
      <c r="M20" s="207"/>
      <c r="N20" s="207"/>
      <c r="O20" s="207"/>
      <c r="P20" s="207"/>
      <c r="Q20" s="207"/>
      <c r="R20" s="207"/>
      <c r="S20" s="66"/>
    </row>
    <row r="21" spans="1:19" ht="12.75">
      <c r="A21" s="66"/>
      <c r="B21" s="207"/>
      <c r="C21" s="207"/>
      <c r="D21" s="207"/>
      <c r="E21" s="207"/>
      <c r="F21" s="207"/>
      <c r="G21" s="207"/>
      <c r="H21" s="207"/>
      <c r="I21" s="207"/>
      <c r="J21" s="207"/>
      <c r="K21" s="207"/>
      <c r="L21" s="207"/>
      <c r="M21" s="207"/>
      <c r="N21" s="207"/>
      <c r="O21" s="207"/>
      <c r="P21" s="207"/>
      <c r="Q21" s="207"/>
      <c r="R21" s="207"/>
      <c r="S21" s="66"/>
    </row>
    <row r="22" spans="1:19" ht="12.75">
      <c r="A22" s="66"/>
      <c r="B22" s="207"/>
      <c r="C22" s="207"/>
      <c r="D22" s="207"/>
      <c r="E22" s="207"/>
      <c r="F22" s="207"/>
      <c r="G22" s="207"/>
      <c r="H22" s="207"/>
      <c r="I22" s="207"/>
      <c r="J22" s="207"/>
      <c r="K22" s="207"/>
      <c r="L22" s="207"/>
      <c r="M22" s="207"/>
      <c r="N22" s="207"/>
      <c r="O22" s="207"/>
      <c r="P22" s="207"/>
      <c r="Q22" s="207"/>
      <c r="R22" s="207"/>
      <c r="S22" s="66"/>
    </row>
    <row r="23" spans="1:19" ht="12.75">
      <c r="A23" s="66"/>
      <c r="B23" s="207"/>
      <c r="C23" s="207"/>
      <c r="D23" s="207"/>
      <c r="E23" s="207"/>
      <c r="F23" s="207"/>
      <c r="G23" s="207"/>
      <c r="H23" s="207"/>
      <c r="I23" s="207"/>
      <c r="J23" s="207"/>
      <c r="K23" s="207"/>
      <c r="L23" s="207"/>
      <c r="M23" s="207"/>
      <c r="N23" s="207"/>
      <c r="O23" s="207"/>
      <c r="P23" s="207"/>
      <c r="Q23" s="207"/>
      <c r="R23" s="207"/>
      <c r="S23" s="66"/>
    </row>
    <row r="24" spans="1:19" ht="12.75">
      <c r="A24" s="66"/>
      <c r="B24" s="207"/>
      <c r="C24" s="207"/>
      <c r="D24" s="207"/>
      <c r="E24" s="207"/>
      <c r="F24" s="207"/>
      <c r="G24" s="207"/>
      <c r="H24" s="207"/>
      <c r="I24" s="207"/>
      <c r="J24" s="207"/>
      <c r="K24" s="207"/>
      <c r="L24" s="207"/>
      <c r="M24" s="207"/>
      <c r="N24" s="207"/>
      <c r="O24" s="207"/>
      <c r="P24" s="207"/>
      <c r="Q24" s="207"/>
      <c r="R24" s="207"/>
      <c r="S24" s="66"/>
    </row>
    <row r="25" spans="1:19" ht="12.75">
      <c r="A25" s="66"/>
      <c r="B25" s="207"/>
      <c r="C25" s="207"/>
      <c r="D25" s="207"/>
      <c r="E25" s="207"/>
      <c r="F25" s="207"/>
      <c r="G25" s="207"/>
      <c r="H25" s="207"/>
      <c r="I25" s="207"/>
      <c r="J25" s="207"/>
      <c r="K25" s="207"/>
      <c r="L25" s="207"/>
      <c r="M25" s="207"/>
      <c r="N25" s="207"/>
      <c r="O25" s="207"/>
      <c r="P25" s="207"/>
      <c r="Q25" s="207"/>
      <c r="R25" s="207"/>
      <c r="S25" s="66"/>
    </row>
    <row r="26" spans="1:19" ht="12.75">
      <c r="A26" s="66"/>
      <c r="B26" s="207"/>
      <c r="C26" s="207"/>
      <c r="D26" s="207"/>
      <c r="E26" s="207"/>
      <c r="F26" s="207"/>
      <c r="G26" s="207"/>
      <c r="H26" s="207"/>
      <c r="I26" s="207"/>
      <c r="J26" s="207"/>
      <c r="K26" s="207"/>
      <c r="L26" s="207"/>
      <c r="M26" s="207"/>
      <c r="N26" s="207"/>
      <c r="O26" s="207"/>
      <c r="P26" s="207"/>
      <c r="Q26" s="207"/>
      <c r="R26" s="207"/>
      <c r="S26" s="66"/>
    </row>
    <row r="27" spans="1:19" ht="12.75">
      <c r="A27" s="66"/>
      <c r="B27" s="207"/>
      <c r="C27" s="207"/>
      <c r="D27" s="207"/>
      <c r="E27" s="207"/>
      <c r="F27" s="207"/>
      <c r="G27" s="207"/>
      <c r="H27" s="207"/>
      <c r="I27" s="207"/>
      <c r="J27" s="207"/>
      <c r="K27" s="207"/>
      <c r="L27" s="207"/>
      <c r="M27" s="207"/>
      <c r="N27" s="207"/>
      <c r="O27" s="207"/>
      <c r="P27" s="207"/>
      <c r="Q27" s="207"/>
      <c r="R27" s="207"/>
      <c r="S27" s="66"/>
    </row>
    <row r="28" spans="1:19" ht="12.75">
      <c r="A28" s="66"/>
      <c r="B28" s="207"/>
      <c r="C28" s="207"/>
      <c r="D28" s="207"/>
      <c r="E28" s="207"/>
      <c r="F28" s="207"/>
      <c r="G28" s="207"/>
      <c r="H28" s="207"/>
      <c r="I28" s="207"/>
      <c r="J28" s="207"/>
      <c r="K28" s="207"/>
      <c r="L28" s="207"/>
      <c r="M28" s="207"/>
      <c r="N28" s="207"/>
      <c r="O28" s="207"/>
      <c r="P28" s="207"/>
      <c r="Q28" s="207"/>
      <c r="R28" s="207"/>
      <c r="S28" s="66"/>
    </row>
    <row r="29" spans="1:19" ht="12.75">
      <c r="A29" s="66"/>
      <c r="B29" s="207"/>
      <c r="C29" s="207"/>
      <c r="D29" s="207"/>
      <c r="E29" s="207"/>
      <c r="F29" s="207"/>
      <c r="G29" s="207"/>
      <c r="H29" s="207"/>
      <c r="I29" s="207"/>
      <c r="J29" s="207"/>
      <c r="K29" s="207"/>
      <c r="L29" s="207"/>
      <c r="M29" s="207"/>
      <c r="N29" s="207"/>
      <c r="O29" s="207"/>
      <c r="P29" s="207"/>
      <c r="Q29" s="207"/>
      <c r="R29" s="207"/>
      <c r="S29" s="66"/>
    </row>
    <row r="30" spans="1:19" ht="12.75">
      <c r="A30" s="66"/>
      <c r="B30" s="207"/>
      <c r="C30" s="207"/>
      <c r="D30" s="207"/>
      <c r="E30" s="207"/>
      <c r="F30" s="207"/>
      <c r="G30" s="207"/>
      <c r="H30" s="207"/>
      <c r="I30" s="207"/>
      <c r="J30" s="207"/>
      <c r="K30" s="207"/>
      <c r="L30" s="207"/>
      <c r="M30" s="207"/>
      <c r="N30" s="207"/>
      <c r="O30" s="207"/>
      <c r="P30" s="207"/>
      <c r="Q30" s="207"/>
      <c r="R30" s="207"/>
      <c r="S30" s="66"/>
    </row>
    <row r="31" spans="1:19" ht="12.75">
      <c r="A31" s="66"/>
      <c r="B31" s="207"/>
      <c r="C31" s="207"/>
      <c r="D31" s="207"/>
      <c r="E31" s="207"/>
      <c r="F31" s="207"/>
      <c r="G31" s="207"/>
      <c r="H31" s="207"/>
      <c r="I31" s="207"/>
      <c r="J31" s="207"/>
      <c r="K31" s="207"/>
      <c r="L31" s="207"/>
      <c r="M31" s="207"/>
      <c r="N31" s="207"/>
      <c r="O31" s="207"/>
      <c r="P31" s="207"/>
      <c r="Q31" s="207"/>
      <c r="R31" s="207"/>
      <c r="S31" s="66"/>
    </row>
    <row r="32" spans="1:19" ht="12.75">
      <c r="A32" s="66"/>
      <c r="B32" s="207"/>
      <c r="C32" s="207"/>
      <c r="D32" s="207"/>
      <c r="E32" s="207"/>
      <c r="F32" s="207"/>
      <c r="G32" s="207"/>
      <c r="H32" s="207"/>
      <c r="I32" s="207"/>
      <c r="J32" s="207"/>
      <c r="K32" s="207"/>
      <c r="L32" s="207"/>
      <c r="M32" s="207"/>
      <c r="N32" s="207"/>
      <c r="O32" s="207"/>
      <c r="P32" s="207"/>
      <c r="Q32" s="207"/>
      <c r="R32" s="207"/>
      <c r="S32" s="66"/>
    </row>
    <row r="33" spans="1:19" ht="12.75">
      <c r="A33" s="66"/>
      <c r="B33" s="207"/>
      <c r="C33" s="207"/>
      <c r="D33" s="207"/>
      <c r="E33" s="207"/>
      <c r="F33" s="207"/>
      <c r="G33" s="207"/>
      <c r="H33" s="207"/>
      <c r="I33" s="207"/>
      <c r="J33" s="207"/>
      <c r="K33" s="207"/>
      <c r="L33" s="207"/>
      <c r="M33" s="207"/>
      <c r="N33" s="207"/>
      <c r="O33" s="207"/>
      <c r="P33" s="207"/>
      <c r="Q33" s="207"/>
      <c r="R33" s="207"/>
      <c r="S33" s="66"/>
    </row>
    <row r="34" spans="1:19" ht="12.75">
      <c r="A34" s="66"/>
      <c r="B34" s="207"/>
      <c r="C34" s="207"/>
      <c r="D34" s="207"/>
      <c r="E34" s="207"/>
      <c r="F34" s="207"/>
      <c r="G34" s="207"/>
      <c r="H34" s="207"/>
      <c r="I34" s="207"/>
      <c r="J34" s="207"/>
      <c r="K34" s="207"/>
      <c r="L34" s="207"/>
      <c r="M34" s="207"/>
      <c r="N34" s="207"/>
      <c r="O34" s="207"/>
      <c r="P34" s="207"/>
      <c r="Q34" s="207"/>
      <c r="R34" s="207"/>
      <c r="S34" s="66"/>
    </row>
    <row r="35" spans="1:19" ht="12.75">
      <c r="A35" s="66"/>
      <c r="B35" s="207"/>
      <c r="C35" s="207"/>
      <c r="D35" s="207"/>
      <c r="E35" s="207"/>
      <c r="F35" s="207"/>
      <c r="G35" s="207"/>
      <c r="H35" s="207"/>
      <c r="I35" s="207"/>
      <c r="J35" s="207"/>
      <c r="K35" s="207"/>
      <c r="L35" s="207"/>
      <c r="M35" s="207"/>
      <c r="N35" s="207"/>
      <c r="O35" s="207"/>
      <c r="P35" s="207"/>
      <c r="Q35" s="207"/>
      <c r="R35" s="207"/>
      <c r="S35" s="66"/>
    </row>
    <row r="36" spans="1:19" ht="12.75">
      <c r="A36" s="66"/>
      <c r="B36" s="207"/>
      <c r="C36" s="207"/>
      <c r="D36" s="207"/>
      <c r="E36" s="207"/>
      <c r="F36" s="207"/>
      <c r="G36" s="207"/>
      <c r="H36" s="207"/>
      <c r="I36" s="207"/>
      <c r="J36" s="207"/>
      <c r="K36" s="207"/>
      <c r="L36" s="207"/>
      <c r="M36" s="207"/>
      <c r="N36" s="207"/>
      <c r="O36" s="207"/>
      <c r="P36" s="207"/>
      <c r="Q36" s="207"/>
      <c r="R36" s="207"/>
      <c r="S36" s="66"/>
    </row>
    <row r="37" spans="1:19" ht="12.75">
      <c r="A37" s="66"/>
      <c r="B37" s="207"/>
      <c r="C37" s="207"/>
      <c r="D37" s="207"/>
      <c r="E37" s="207"/>
      <c r="F37" s="207"/>
      <c r="G37" s="207"/>
      <c r="H37" s="207"/>
      <c r="I37" s="207"/>
      <c r="J37" s="207"/>
      <c r="K37" s="207"/>
      <c r="L37" s="207"/>
      <c r="M37" s="207"/>
      <c r="N37" s="207"/>
      <c r="O37" s="207"/>
      <c r="P37" s="207"/>
      <c r="Q37" s="207"/>
      <c r="R37" s="207"/>
      <c r="S37" s="66"/>
    </row>
    <row r="38" spans="1:19" ht="12.75">
      <c r="A38" s="66"/>
      <c r="B38" s="207"/>
      <c r="C38" s="207"/>
      <c r="D38" s="207"/>
      <c r="E38" s="207"/>
      <c r="F38" s="207"/>
      <c r="G38" s="207"/>
      <c r="H38" s="207"/>
      <c r="I38" s="207"/>
      <c r="J38" s="207"/>
      <c r="K38" s="207"/>
      <c r="L38" s="207"/>
      <c r="M38" s="207"/>
      <c r="N38" s="207"/>
      <c r="O38" s="207"/>
      <c r="P38" s="207"/>
      <c r="Q38" s="207"/>
      <c r="R38" s="207"/>
      <c r="S38" s="66"/>
    </row>
    <row r="39" spans="1:19" ht="12.75">
      <c r="A39" s="66"/>
      <c r="B39" s="207"/>
      <c r="C39" s="207"/>
      <c r="D39" s="207"/>
      <c r="E39" s="207"/>
      <c r="F39" s="207"/>
      <c r="G39" s="207"/>
      <c r="H39" s="207"/>
      <c r="I39" s="207"/>
      <c r="J39" s="207"/>
      <c r="K39" s="207"/>
      <c r="L39" s="207"/>
      <c r="M39" s="207"/>
      <c r="N39" s="207"/>
      <c r="O39" s="207"/>
      <c r="P39" s="207"/>
      <c r="Q39" s="207"/>
      <c r="R39" s="207"/>
      <c r="S39" s="66"/>
    </row>
    <row r="40" spans="1:19" ht="12.75">
      <c r="A40" s="66"/>
      <c r="B40" s="196"/>
      <c r="C40" s="196"/>
      <c r="D40" s="196"/>
      <c r="E40" s="196"/>
      <c r="F40" s="196"/>
      <c r="G40" s="196"/>
      <c r="H40" s="196"/>
      <c r="I40" s="196"/>
      <c r="J40" s="196"/>
      <c r="K40" s="196"/>
      <c r="L40" s="196"/>
      <c r="M40" s="196"/>
      <c r="N40" s="196"/>
      <c r="O40" s="196"/>
      <c r="P40" s="196"/>
      <c r="Q40" s="196"/>
      <c r="R40" s="196"/>
      <c r="S40" s="66"/>
    </row>
    <row r="41" spans="1:19" ht="12.75" customHeight="1">
      <c r="A41" s="66"/>
      <c r="B41" s="207" t="s">
        <v>376</v>
      </c>
      <c r="C41" s="207"/>
      <c r="D41" s="207"/>
      <c r="E41" s="207"/>
      <c r="F41" s="207"/>
      <c r="G41" s="207"/>
      <c r="H41" s="207"/>
      <c r="I41" s="207"/>
      <c r="J41" s="207"/>
      <c r="K41" s="207"/>
      <c r="L41" s="207"/>
      <c r="M41" s="207"/>
      <c r="N41" s="207"/>
      <c r="O41" s="207"/>
      <c r="P41" s="207"/>
      <c r="Q41" s="207"/>
      <c r="R41" s="207"/>
      <c r="S41" s="66"/>
    </row>
    <row r="42" spans="1:19" ht="12.75">
      <c r="A42" s="66"/>
      <c r="B42" s="207"/>
      <c r="C42" s="207"/>
      <c r="D42" s="207"/>
      <c r="E42" s="207"/>
      <c r="F42" s="207"/>
      <c r="G42" s="207"/>
      <c r="H42" s="207"/>
      <c r="I42" s="207"/>
      <c r="J42" s="207"/>
      <c r="K42" s="207"/>
      <c r="L42" s="207"/>
      <c r="M42" s="207"/>
      <c r="N42" s="207"/>
      <c r="O42" s="207"/>
      <c r="P42" s="207"/>
      <c r="Q42" s="207"/>
      <c r="R42" s="207"/>
      <c r="S42" s="66"/>
    </row>
    <row r="43" spans="1:19" ht="12.75">
      <c r="A43" s="66"/>
      <c r="B43" s="207"/>
      <c r="C43" s="207"/>
      <c r="D43" s="207"/>
      <c r="E43" s="207"/>
      <c r="F43" s="207"/>
      <c r="G43" s="207"/>
      <c r="H43" s="207"/>
      <c r="I43" s="207"/>
      <c r="J43" s="207"/>
      <c r="K43" s="207"/>
      <c r="L43" s="207"/>
      <c r="M43" s="207"/>
      <c r="N43" s="207"/>
      <c r="O43" s="207"/>
      <c r="P43" s="207"/>
      <c r="Q43" s="207"/>
      <c r="R43" s="207"/>
      <c r="S43" s="66"/>
    </row>
    <row r="44" spans="1:19" ht="12.75">
      <c r="A44" s="66"/>
      <c r="B44" s="207"/>
      <c r="C44" s="207"/>
      <c r="D44" s="207"/>
      <c r="E44" s="207"/>
      <c r="F44" s="207"/>
      <c r="G44" s="207"/>
      <c r="H44" s="207"/>
      <c r="I44" s="207"/>
      <c r="J44" s="207"/>
      <c r="K44" s="207"/>
      <c r="L44" s="207"/>
      <c r="M44" s="207"/>
      <c r="N44" s="207"/>
      <c r="O44" s="207"/>
      <c r="P44" s="207"/>
      <c r="Q44" s="207"/>
      <c r="R44" s="207"/>
      <c r="S44" s="66"/>
    </row>
    <row r="45" spans="1:19" ht="12.75">
      <c r="A45" s="66"/>
      <c r="B45" s="207"/>
      <c r="C45" s="207"/>
      <c r="D45" s="207"/>
      <c r="E45" s="207"/>
      <c r="F45" s="207"/>
      <c r="G45" s="207"/>
      <c r="H45" s="207"/>
      <c r="I45" s="207"/>
      <c r="J45" s="207"/>
      <c r="K45" s="207"/>
      <c r="L45" s="207"/>
      <c r="M45" s="207"/>
      <c r="N45" s="207"/>
      <c r="O45" s="207"/>
      <c r="P45" s="207"/>
      <c r="Q45" s="207"/>
      <c r="R45" s="207"/>
      <c r="S45" s="66"/>
    </row>
    <row r="46" spans="1:19" ht="12.75">
      <c r="A46" s="66"/>
      <c r="B46" s="207"/>
      <c r="C46" s="207"/>
      <c r="D46" s="207"/>
      <c r="E46" s="207"/>
      <c r="F46" s="207"/>
      <c r="G46" s="207"/>
      <c r="H46" s="207"/>
      <c r="I46" s="207"/>
      <c r="J46" s="207"/>
      <c r="K46" s="207"/>
      <c r="L46" s="207"/>
      <c r="M46" s="207"/>
      <c r="N46" s="207"/>
      <c r="O46" s="207"/>
      <c r="P46" s="207"/>
      <c r="Q46" s="207"/>
      <c r="R46" s="207"/>
      <c r="S46" s="66"/>
    </row>
    <row r="47" spans="1:19" ht="12.75">
      <c r="A47" s="66"/>
      <c r="B47" s="207"/>
      <c r="C47" s="207"/>
      <c r="D47" s="207"/>
      <c r="E47" s="207"/>
      <c r="F47" s="207"/>
      <c r="G47" s="207"/>
      <c r="H47" s="207"/>
      <c r="I47" s="207"/>
      <c r="J47" s="207"/>
      <c r="K47" s="207"/>
      <c r="L47" s="207"/>
      <c r="M47" s="207"/>
      <c r="N47" s="207"/>
      <c r="O47" s="207"/>
      <c r="P47" s="207"/>
      <c r="Q47" s="207"/>
      <c r="R47" s="207"/>
      <c r="S47" s="66"/>
    </row>
    <row r="48" spans="1:19" ht="12.75">
      <c r="A48" s="66"/>
      <c r="B48" s="207"/>
      <c r="C48" s="207"/>
      <c r="D48" s="207"/>
      <c r="E48" s="207"/>
      <c r="F48" s="207"/>
      <c r="G48" s="207"/>
      <c r="H48" s="207"/>
      <c r="I48" s="207"/>
      <c r="J48" s="207"/>
      <c r="K48" s="207"/>
      <c r="L48" s="207"/>
      <c r="M48" s="207"/>
      <c r="N48" s="207"/>
      <c r="O48" s="207"/>
      <c r="P48" s="207"/>
      <c r="Q48" s="207"/>
      <c r="R48" s="207"/>
      <c r="S48" s="66"/>
    </row>
    <row r="49" spans="1:19" ht="12.75">
      <c r="A49" s="66"/>
      <c r="B49" s="207"/>
      <c r="C49" s="207"/>
      <c r="D49" s="207"/>
      <c r="E49" s="207"/>
      <c r="F49" s="207"/>
      <c r="G49" s="207"/>
      <c r="H49" s="207"/>
      <c r="I49" s="207"/>
      <c r="J49" s="207"/>
      <c r="K49" s="207"/>
      <c r="L49" s="207"/>
      <c r="M49" s="207"/>
      <c r="N49" s="207"/>
      <c r="O49" s="207"/>
      <c r="P49" s="207"/>
      <c r="Q49" s="207"/>
      <c r="R49" s="207"/>
      <c r="S49" s="66"/>
    </row>
    <row r="50" spans="1:19" ht="15" customHeight="1">
      <c r="A50" s="66"/>
      <c r="B50" s="207"/>
      <c r="C50" s="207"/>
      <c r="D50" s="207"/>
      <c r="E50" s="207"/>
      <c r="F50" s="207"/>
      <c r="G50" s="207"/>
      <c r="H50" s="207"/>
      <c r="I50" s="207"/>
      <c r="J50" s="207"/>
      <c r="K50" s="207"/>
      <c r="L50" s="207"/>
      <c r="M50" s="207"/>
      <c r="N50" s="207"/>
      <c r="O50" s="207"/>
      <c r="P50" s="207"/>
      <c r="Q50" s="207"/>
      <c r="R50" s="207"/>
      <c r="S50" s="66"/>
    </row>
    <row r="51" spans="1:19" ht="12.75">
      <c r="A51" s="66"/>
      <c r="B51" s="207"/>
      <c r="C51" s="207"/>
      <c r="D51" s="207"/>
      <c r="E51" s="207"/>
      <c r="F51" s="207"/>
      <c r="G51" s="207"/>
      <c r="H51" s="207"/>
      <c r="I51" s="207"/>
      <c r="J51" s="207"/>
      <c r="K51" s="207"/>
      <c r="L51" s="207"/>
      <c r="M51" s="207"/>
      <c r="N51" s="207"/>
      <c r="O51" s="207"/>
      <c r="P51" s="207"/>
      <c r="Q51" s="207"/>
      <c r="R51" s="207"/>
      <c r="S51" s="66"/>
    </row>
    <row r="52" spans="1:19" ht="15" customHeight="1">
      <c r="A52" s="66"/>
      <c r="B52" s="207"/>
      <c r="C52" s="207"/>
      <c r="D52" s="207"/>
      <c r="E52" s="207"/>
      <c r="F52" s="207"/>
      <c r="G52" s="207"/>
      <c r="H52" s="207"/>
      <c r="I52" s="207"/>
      <c r="J52" s="207"/>
      <c r="K52" s="207"/>
      <c r="L52" s="207"/>
      <c r="M52" s="207"/>
      <c r="N52" s="207"/>
      <c r="O52" s="207"/>
      <c r="P52" s="207"/>
      <c r="Q52" s="207"/>
      <c r="R52" s="207"/>
      <c r="S52" s="66"/>
    </row>
    <row r="53" spans="1:19" ht="15" customHeight="1">
      <c r="A53" s="66"/>
      <c r="B53" s="207"/>
      <c r="C53" s="207"/>
      <c r="D53" s="207"/>
      <c r="E53" s="207"/>
      <c r="F53" s="207"/>
      <c r="G53" s="207"/>
      <c r="H53" s="207"/>
      <c r="I53" s="207"/>
      <c r="J53" s="207"/>
      <c r="K53" s="207"/>
      <c r="L53" s="207"/>
      <c r="M53" s="207"/>
      <c r="N53" s="207"/>
      <c r="O53" s="207"/>
      <c r="P53" s="207"/>
      <c r="Q53" s="207"/>
      <c r="R53" s="207"/>
      <c r="S53" s="66"/>
    </row>
    <row r="54" spans="1:19" ht="15" customHeight="1">
      <c r="A54" s="66"/>
      <c r="B54" s="207"/>
      <c r="C54" s="207"/>
      <c r="D54" s="207"/>
      <c r="E54" s="207"/>
      <c r="F54" s="207"/>
      <c r="G54" s="207"/>
      <c r="H54" s="207"/>
      <c r="I54" s="207"/>
      <c r="J54" s="207"/>
      <c r="K54" s="207"/>
      <c r="L54" s="207"/>
      <c r="M54" s="207"/>
      <c r="N54" s="207"/>
      <c r="O54" s="207"/>
      <c r="P54" s="207"/>
      <c r="Q54" s="207"/>
      <c r="R54" s="207"/>
      <c r="S54" s="66"/>
    </row>
    <row r="55" spans="1:19" ht="15" customHeight="1">
      <c r="A55" s="66"/>
      <c r="B55" s="207"/>
      <c r="C55" s="207"/>
      <c r="D55" s="207"/>
      <c r="E55" s="207"/>
      <c r="F55" s="207"/>
      <c r="G55" s="207"/>
      <c r="H55" s="207"/>
      <c r="I55" s="207"/>
      <c r="J55" s="207"/>
      <c r="K55" s="207"/>
      <c r="L55" s="207"/>
      <c r="M55" s="207"/>
      <c r="N55" s="207"/>
      <c r="O55" s="207"/>
      <c r="P55" s="207"/>
      <c r="Q55" s="207"/>
      <c r="R55" s="207"/>
      <c r="S55" s="66"/>
    </row>
    <row r="56" spans="1:19" ht="15" customHeight="1">
      <c r="A56" s="66"/>
      <c r="B56" s="207"/>
      <c r="C56" s="207"/>
      <c r="D56" s="207"/>
      <c r="E56" s="207"/>
      <c r="F56" s="207"/>
      <c r="G56" s="207"/>
      <c r="H56" s="207"/>
      <c r="I56" s="207"/>
      <c r="J56" s="207"/>
      <c r="K56" s="207"/>
      <c r="L56" s="207"/>
      <c r="M56" s="207"/>
      <c r="N56" s="207"/>
      <c r="O56" s="207"/>
      <c r="P56" s="207"/>
      <c r="Q56" s="207"/>
      <c r="R56" s="207"/>
      <c r="S56" s="66"/>
    </row>
    <row r="57" spans="1:19" ht="15" customHeight="1">
      <c r="A57" s="66"/>
      <c r="B57" s="207"/>
      <c r="C57" s="207"/>
      <c r="D57" s="207"/>
      <c r="E57" s="207"/>
      <c r="F57" s="207"/>
      <c r="G57" s="207"/>
      <c r="H57" s="207"/>
      <c r="I57" s="207"/>
      <c r="J57" s="207"/>
      <c r="K57" s="207"/>
      <c r="L57" s="207"/>
      <c r="M57" s="207"/>
      <c r="N57" s="207"/>
      <c r="O57" s="207"/>
      <c r="P57" s="207"/>
      <c r="Q57" s="207"/>
      <c r="R57" s="207"/>
      <c r="S57" s="66"/>
    </row>
    <row r="58" spans="1:19" ht="15" customHeight="1">
      <c r="A58" s="66"/>
      <c r="B58" s="207"/>
      <c r="C58" s="207"/>
      <c r="D58" s="207"/>
      <c r="E58" s="207"/>
      <c r="F58" s="207"/>
      <c r="G58" s="207"/>
      <c r="H58" s="207"/>
      <c r="I58" s="207"/>
      <c r="J58" s="207"/>
      <c r="K58" s="207"/>
      <c r="L58" s="207"/>
      <c r="M58" s="207"/>
      <c r="N58" s="207"/>
      <c r="O58" s="207"/>
      <c r="P58" s="207"/>
      <c r="Q58" s="207"/>
      <c r="R58" s="207"/>
      <c r="S58" s="66"/>
    </row>
    <row r="59" spans="1:19" ht="15" customHeight="1">
      <c r="A59" s="66"/>
      <c r="B59" s="207"/>
      <c r="C59" s="207"/>
      <c r="D59" s="207"/>
      <c r="E59" s="207"/>
      <c r="F59" s="207"/>
      <c r="G59" s="207"/>
      <c r="H59" s="207"/>
      <c r="I59" s="207"/>
      <c r="J59" s="207"/>
      <c r="K59" s="207"/>
      <c r="L59" s="207"/>
      <c r="M59" s="207"/>
      <c r="N59" s="207"/>
      <c r="O59" s="207"/>
      <c r="P59" s="207"/>
      <c r="Q59" s="207"/>
      <c r="R59" s="207"/>
      <c r="S59" s="66"/>
    </row>
    <row r="60" spans="1:19" ht="12.75">
      <c r="A60" s="66"/>
      <c r="B60" s="207"/>
      <c r="C60" s="207"/>
      <c r="D60" s="207"/>
      <c r="E60" s="207"/>
      <c r="F60" s="207"/>
      <c r="G60" s="207"/>
      <c r="H60" s="207"/>
      <c r="I60" s="207"/>
      <c r="J60" s="207"/>
      <c r="K60" s="207"/>
      <c r="L60" s="207"/>
      <c r="M60" s="207"/>
      <c r="N60" s="207"/>
      <c r="O60" s="207"/>
      <c r="P60" s="207"/>
      <c r="Q60" s="207"/>
      <c r="R60" s="207"/>
      <c r="S60" s="66"/>
    </row>
    <row r="61" spans="1:19" ht="12.75">
      <c r="A61" s="66"/>
      <c r="B61" s="207"/>
      <c r="C61" s="207"/>
      <c r="D61" s="207"/>
      <c r="E61" s="207"/>
      <c r="F61" s="207"/>
      <c r="G61" s="207"/>
      <c r="H61" s="207"/>
      <c r="I61" s="207"/>
      <c r="J61" s="207"/>
      <c r="K61" s="207"/>
      <c r="L61" s="207"/>
      <c r="M61" s="207"/>
      <c r="N61" s="207"/>
      <c r="O61" s="207"/>
      <c r="P61" s="207"/>
      <c r="Q61" s="207"/>
      <c r="R61" s="207"/>
      <c r="S61" s="66"/>
    </row>
    <row r="62" spans="1:19" ht="12.75">
      <c r="A62" s="66"/>
      <c r="B62" s="207"/>
      <c r="C62" s="207"/>
      <c r="D62" s="207"/>
      <c r="E62" s="207"/>
      <c r="F62" s="207"/>
      <c r="G62" s="207"/>
      <c r="H62" s="207"/>
      <c r="I62" s="207"/>
      <c r="J62" s="207"/>
      <c r="K62" s="207"/>
      <c r="L62" s="207"/>
      <c r="M62" s="207"/>
      <c r="N62" s="207"/>
      <c r="O62" s="207"/>
      <c r="P62" s="207"/>
      <c r="Q62" s="207"/>
      <c r="R62" s="207"/>
      <c r="S62" s="66"/>
    </row>
    <row r="63" spans="1:19" ht="12.75">
      <c r="A63" s="66"/>
      <c r="B63" s="207"/>
      <c r="C63" s="207"/>
      <c r="D63" s="207"/>
      <c r="E63" s="207"/>
      <c r="F63" s="207"/>
      <c r="G63" s="207"/>
      <c r="H63" s="207"/>
      <c r="I63" s="207"/>
      <c r="J63" s="207"/>
      <c r="K63" s="207"/>
      <c r="L63" s="207"/>
      <c r="M63" s="207"/>
      <c r="N63" s="207"/>
      <c r="O63" s="207"/>
      <c r="P63" s="207"/>
      <c r="Q63" s="207"/>
      <c r="R63" s="207"/>
      <c r="S63" s="66"/>
    </row>
    <row r="64" spans="1:19" ht="12.75">
      <c r="A64" s="66"/>
      <c r="B64" s="207"/>
      <c r="C64" s="207"/>
      <c r="D64" s="207"/>
      <c r="E64" s="207"/>
      <c r="F64" s="207"/>
      <c r="G64" s="207"/>
      <c r="H64" s="207"/>
      <c r="I64" s="207"/>
      <c r="J64" s="207"/>
      <c r="K64" s="207"/>
      <c r="L64" s="207"/>
      <c r="M64" s="207"/>
      <c r="N64" s="207"/>
      <c r="O64" s="207"/>
      <c r="P64" s="207"/>
      <c r="Q64" s="207"/>
      <c r="R64" s="207"/>
      <c r="S64" s="66"/>
    </row>
    <row r="65" spans="1:19" ht="12.75">
      <c r="A65" s="66"/>
      <c r="B65" s="207"/>
      <c r="C65" s="207"/>
      <c r="D65" s="207"/>
      <c r="E65" s="207"/>
      <c r="F65" s="207"/>
      <c r="G65" s="207"/>
      <c r="H65" s="207"/>
      <c r="I65" s="207"/>
      <c r="J65" s="207"/>
      <c r="K65" s="207"/>
      <c r="L65" s="207"/>
      <c r="M65" s="207"/>
      <c r="N65" s="207"/>
      <c r="O65" s="207"/>
      <c r="P65" s="207"/>
      <c r="Q65" s="207"/>
      <c r="R65" s="207"/>
      <c r="S65" s="66"/>
    </row>
    <row r="66" spans="1:19" ht="12.75">
      <c r="A66" s="66"/>
      <c r="B66" s="207"/>
      <c r="C66" s="207"/>
      <c r="D66" s="207"/>
      <c r="E66" s="207"/>
      <c r="F66" s="207"/>
      <c r="G66" s="207"/>
      <c r="H66" s="207"/>
      <c r="I66" s="207"/>
      <c r="J66" s="207"/>
      <c r="K66" s="207"/>
      <c r="L66" s="207"/>
      <c r="M66" s="207"/>
      <c r="N66" s="207"/>
      <c r="O66" s="207"/>
      <c r="P66" s="207"/>
      <c r="Q66" s="207"/>
      <c r="R66" s="207"/>
      <c r="S66" s="66"/>
    </row>
    <row r="67" spans="1:19" ht="12.75">
      <c r="A67" s="66"/>
      <c r="B67" s="207"/>
      <c r="C67" s="207"/>
      <c r="D67" s="207"/>
      <c r="E67" s="207"/>
      <c r="F67" s="207"/>
      <c r="G67" s="207"/>
      <c r="H67" s="207"/>
      <c r="I67" s="207"/>
      <c r="J67" s="207"/>
      <c r="K67" s="207"/>
      <c r="L67" s="207"/>
      <c r="M67" s="207"/>
      <c r="N67" s="207"/>
      <c r="O67" s="207"/>
      <c r="P67" s="207"/>
      <c r="Q67" s="207"/>
      <c r="R67" s="207"/>
      <c r="S67" s="66"/>
    </row>
    <row r="68" spans="1:19" ht="12.75">
      <c r="A68" s="66"/>
      <c r="B68" s="207"/>
      <c r="C68" s="207"/>
      <c r="D68" s="207"/>
      <c r="E68" s="207"/>
      <c r="F68" s="207"/>
      <c r="G68" s="207"/>
      <c r="H68" s="207"/>
      <c r="I68" s="207"/>
      <c r="J68" s="207"/>
      <c r="K68" s="207"/>
      <c r="L68" s="207"/>
      <c r="M68" s="207"/>
      <c r="N68" s="207"/>
      <c r="O68" s="207"/>
      <c r="P68" s="207"/>
      <c r="Q68" s="207"/>
      <c r="R68" s="207"/>
      <c r="S68" s="66"/>
    </row>
    <row r="69" spans="1:19" ht="12.75">
      <c r="A69" s="66"/>
      <c r="B69" s="207"/>
      <c r="C69" s="207"/>
      <c r="D69" s="207"/>
      <c r="E69" s="207"/>
      <c r="F69" s="207"/>
      <c r="G69" s="207"/>
      <c r="H69" s="207"/>
      <c r="I69" s="207"/>
      <c r="J69" s="207"/>
      <c r="K69" s="207"/>
      <c r="L69" s="207"/>
      <c r="M69" s="207"/>
      <c r="N69" s="207"/>
      <c r="O69" s="207"/>
      <c r="P69" s="207"/>
      <c r="Q69" s="207"/>
      <c r="R69" s="207"/>
      <c r="S69" s="66"/>
    </row>
    <row r="70" spans="1:19" ht="12.75">
      <c r="A70" s="66"/>
      <c r="B70" s="207"/>
      <c r="C70" s="207"/>
      <c r="D70" s="207"/>
      <c r="E70" s="207"/>
      <c r="F70" s="207"/>
      <c r="G70" s="207"/>
      <c r="H70" s="207"/>
      <c r="I70" s="207"/>
      <c r="J70" s="207"/>
      <c r="K70" s="207"/>
      <c r="L70" s="207"/>
      <c r="M70" s="207"/>
      <c r="N70" s="207"/>
      <c r="O70" s="207"/>
      <c r="P70" s="207"/>
      <c r="Q70" s="207"/>
      <c r="R70" s="207"/>
      <c r="S70" s="66"/>
    </row>
    <row r="71" spans="1:19" ht="12.75">
      <c r="A71" s="66"/>
      <c r="B71" s="207"/>
      <c r="C71" s="207"/>
      <c r="D71" s="207"/>
      <c r="E71" s="207"/>
      <c r="F71" s="207"/>
      <c r="G71" s="207"/>
      <c r="H71" s="207"/>
      <c r="I71" s="207"/>
      <c r="J71" s="207"/>
      <c r="K71" s="207"/>
      <c r="L71" s="207"/>
      <c r="M71" s="207"/>
      <c r="N71" s="207"/>
      <c r="O71" s="207"/>
      <c r="P71" s="207"/>
      <c r="Q71" s="207"/>
      <c r="R71" s="207"/>
      <c r="S71" s="66"/>
    </row>
    <row r="72" spans="1:19" ht="12.75">
      <c r="A72" s="66"/>
      <c r="B72" s="207"/>
      <c r="C72" s="207"/>
      <c r="D72" s="207"/>
      <c r="E72" s="207"/>
      <c r="F72" s="207"/>
      <c r="G72" s="207"/>
      <c r="H72" s="207"/>
      <c r="I72" s="207"/>
      <c r="J72" s="207"/>
      <c r="K72" s="207"/>
      <c r="L72" s="207"/>
      <c r="M72" s="207"/>
      <c r="N72" s="207"/>
      <c r="O72" s="207"/>
      <c r="P72" s="207"/>
      <c r="Q72" s="207"/>
      <c r="R72" s="207"/>
      <c r="S72" s="66"/>
    </row>
    <row r="73" spans="1:19" ht="12.75">
      <c r="A73" s="66"/>
      <c r="B73" s="207"/>
      <c r="C73" s="207"/>
      <c r="D73" s="207"/>
      <c r="E73" s="207"/>
      <c r="F73" s="207"/>
      <c r="G73" s="207"/>
      <c r="H73" s="207"/>
      <c r="I73" s="207"/>
      <c r="J73" s="207"/>
      <c r="K73" s="207"/>
      <c r="L73" s="207"/>
      <c r="M73" s="207"/>
      <c r="N73" s="207"/>
      <c r="O73" s="207"/>
      <c r="P73" s="207"/>
      <c r="Q73" s="207"/>
      <c r="R73" s="207"/>
      <c r="S73" s="66"/>
    </row>
    <row r="74" spans="1:19" ht="12.75">
      <c r="A74" s="66"/>
      <c r="B74" s="207"/>
      <c r="C74" s="207"/>
      <c r="D74" s="207"/>
      <c r="E74" s="207"/>
      <c r="F74" s="207"/>
      <c r="G74" s="207"/>
      <c r="H74" s="207"/>
      <c r="I74" s="207"/>
      <c r="J74" s="207"/>
      <c r="K74" s="207"/>
      <c r="L74" s="207"/>
      <c r="M74" s="207"/>
      <c r="N74" s="207"/>
      <c r="O74" s="207"/>
      <c r="P74" s="207"/>
      <c r="Q74" s="207"/>
      <c r="R74" s="207"/>
      <c r="S74" s="66"/>
    </row>
    <row r="75" spans="1:19" ht="12.75">
      <c r="A75" s="66"/>
      <c r="B75" s="207"/>
      <c r="C75" s="207"/>
      <c r="D75" s="207"/>
      <c r="E75" s="207"/>
      <c r="F75" s="207"/>
      <c r="G75" s="207"/>
      <c r="H75" s="207"/>
      <c r="I75" s="207"/>
      <c r="J75" s="207"/>
      <c r="K75" s="207"/>
      <c r="L75" s="207"/>
      <c r="M75" s="207"/>
      <c r="N75" s="207"/>
      <c r="O75" s="207"/>
      <c r="P75" s="207"/>
      <c r="Q75" s="207"/>
      <c r="R75" s="207"/>
      <c r="S75" s="66"/>
    </row>
    <row r="76" spans="1:19" ht="12.75">
      <c r="A76" s="66"/>
      <c r="B76" s="207"/>
      <c r="C76" s="207"/>
      <c r="D76" s="207"/>
      <c r="E76" s="207"/>
      <c r="F76" s="207"/>
      <c r="G76" s="207"/>
      <c r="H76" s="207"/>
      <c r="I76" s="207"/>
      <c r="J76" s="207"/>
      <c r="K76" s="207"/>
      <c r="L76" s="207"/>
      <c r="M76" s="207"/>
      <c r="N76" s="207"/>
      <c r="O76" s="207"/>
      <c r="P76" s="207"/>
      <c r="Q76" s="207"/>
      <c r="R76" s="207"/>
      <c r="S76" s="66"/>
    </row>
    <row r="77" spans="1:19" ht="12.75">
      <c r="A77" s="66"/>
      <c r="B77" s="207"/>
      <c r="C77" s="207"/>
      <c r="D77" s="207"/>
      <c r="E77" s="207"/>
      <c r="F77" s="207"/>
      <c r="G77" s="207"/>
      <c r="H77" s="207"/>
      <c r="I77" s="207"/>
      <c r="J77" s="207"/>
      <c r="K77" s="207"/>
      <c r="L77" s="207"/>
      <c r="M77" s="207"/>
      <c r="N77" s="207"/>
      <c r="O77" s="207"/>
      <c r="P77" s="207"/>
      <c r="Q77" s="207"/>
      <c r="R77" s="207"/>
      <c r="S77" s="66"/>
    </row>
    <row r="78" spans="1:19" ht="12.75">
      <c r="A78" s="66"/>
      <c r="B78" s="207"/>
      <c r="C78" s="207"/>
      <c r="D78" s="207"/>
      <c r="E78" s="207"/>
      <c r="F78" s="207"/>
      <c r="G78" s="207"/>
      <c r="H78" s="207"/>
      <c r="I78" s="207"/>
      <c r="J78" s="207"/>
      <c r="K78" s="207"/>
      <c r="L78" s="207"/>
      <c r="M78" s="207"/>
      <c r="N78" s="207"/>
      <c r="O78" s="207"/>
      <c r="P78" s="207"/>
      <c r="Q78" s="207"/>
      <c r="R78" s="207"/>
      <c r="S78" s="66"/>
    </row>
    <row r="79" spans="1:19" ht="12.75">
      <c r="A79" s="66"/>
      <c r="B79" s="207"/>
      <c r="C79" s="207"/>
      <c r="D79" s="207"/>
      <c r="E79" s="207"/>
      <c r="F79" s="207"/>
      <c r="G79" s="207"/>
      <c r="H79" s="207"/>
      <c r="I79" s="207"/>
      <c r="J79" s="207"/>
      <c r="K79" s="207"/>
      <c r="L79" s="207"/>
      <c r="M79" s="207"/>
      <c r="N79" s="207"/>
      <c r="O79" s="207"/>
      <c r="P79" s="207"/>
      <c r="Q79" s="207"/>
      <c r="R79" s="207"/>
      <c r="S79" s="66"/>
    </row>
    <row r="80" spans="1:19" ht="12.75">
      <c r="A80" s="66"/>
      <c r="B80" s="207"/>
      <c r="C80" s="207"/>
      <c r="D80" s="207"/>
      <c r="E80" s="207"/>
      <c r="F80" s="207"/>
      <c r="G80" s="207"/>
      <c r="H80" s="207"/>
      <c r="I80" s="207"/>
      <c r="J80" s="207"/>
      <c r="K80" s="207"/>
      <c r="L80" s="207"/>
      <c r="M80" s="207"/>
      <c r="N80" s="207"/>
      <c r="O80" s="207"/>
      <c r="P80" s="207"/>
      <c r="Q80" s="207"/>
      <c r="R80" s="207"/>
      <c r="S80" s="66"/>
    </row>
    <row r="81" spans="1:20" ht="12.75">
      <c r="A81" s="66"/>
      <c r="B81" s="207"/>
      <c r="C81" s="207"/>
      <c r="D81" s="207"/>
      <c r="E81" s="207"/>
      <c r="F81" s="207"/>
      <c r="G81" s="207"/>
      <c r="H81" s="207"/>
      <c r="I81" s="207"/>
      <c r="J81" s="207"/>
      <c r="K81" s="207"/>
      <c r="L81" s="207"/>
      <c r="M81" s="207"/>
      <c r="N81" s="207"/>
      <c r="O81" s="207"/>
      <c r="P81" s="207"/>
      <c r="Q81" s="207"/>
      <c r="R81" s="207"/>
      <c r="S81" s="66"/>
      <c r="T81" s="206"/>
    </row>
    <row r="82" spans="1:20" ht="12.75">
      <c r="A82" s="66"/>
      <c r="B82" s="207"/>
      <c r="C82" s="207"/>
      <c r="D82" s="207"/>
      <c r="E82" s="207"/>
      <c r="F82" s="207"/>
      <c r="G82" s="207"/>
      <c r="H82" s="207"/>
      <c r="I82" s="207"/>
      <c r="J82" s="207"/>
      <c r="K82" s="207"/>
      <c r="L82" s="207"/>
      <c r="M82" s="207"/>
      <c r="N82" s="207"/>
      <c r="O82" s="207"/>
      <c r="P82" s="207"/>
      <c r="Q82" s="207"/>
      <c r="R82" s="207"/>
      <c r="S82" s="66"/>
      <c r="T82" s="206"/>
    </row>
    <row r="83" spans="1:20" ht="12.75">
      <c r="A83" s="66"/>
      <c r="B83" s="207"/>
      <c r="C83" s="207"/>
      <c r="D83" s="207"/>
      <c r="E83" s="207"/>
      <c r="F83" s="207"/>
      <c r="G83" s="207"/>
      <c r="H83" s="207"/>
      <c r="I83" s="207"/>
      <c r="J83" s="207"/>
      <c r="K83" s="207"/>
      <c r="L83" s="207"/>
      <c r="M83" s="207"/>
      <c r="N83" s="207"/>
      <c r="O83" s="207"/>
      <c r="P83" s="207"/>
      <c r="Q83" s="207"/>
      <c r="R83" s="207"/>
      <c r="S83" s="66"/>
    </row>
    <row r="84" spans="1:20" ht="12.75">
      <c r="A84" s="66"/>
      <c r="B84" s="207"/>
      <c r="C84" s="207"/>
      <c r="D84" s="207"/>
      <c r="E84" s="207"/>
      <c r="F84" s="207"/>
      <c r="G84" s="207"/>
      <c r="H84" s="207"/>
      <c r="I84" s="207"/>
      <c r="J84" s="207"/>
      <c r="K84" s="207"/>
      <c r="L84" s="207"/>
      <c r="M84" s="207"/>
      <c r="N84" s="207"/>
      <c r="O84" s="207"/>
      <c r="P84" s="207"/>
      <c r="Q84" s="207"/>
      <c r="R84" s="207"/>
      <c r="S84" s="66"/>
    </row>
    <row r="85" spans="1:20" ht="12.75">
      <c r="A85" s="66"/>
      <c r="B85" s="207"/>
      <c r="C85" s="207"/>
      <c r="D85" s="207"/>
      <c r="E85" s="207"/>
      <c r="F85" s="207"/>
      <c r="G85" s="207"/>
      <c r="H85" s="207"/>
      <c r="I85" s="207"/>
      <c r="J85" s="207"/>
      <c r="K85" s="207"/>
      <c r="L85" s="207"/>
      <c r="M85" s="207"/>
      <c r="N85" s="207"/>
      <c r="O85" s="207"/>
      <c r="P85" s="207"/>
      <c r="Q85" s="207"/>
      <c r="R85" s="207"/>
      <c r="S85" s="66"/>
    </row>
    <row r="86" spans="1:20" ht="12.75">
      <c r="A86" s="66"/>
      <c r="B86" s="207"/>
      <c r="C86" s="207"/>
      <c r="D86" s="207"/>
      <c r="E86" s="207"/>
      <c r="F86" s="207"/>
      <c r="G86" s="207"/>
      <c r="H86" s="207"/>
      <c r="I86" s="207"/>
      <c r="J86" s="207"/>
      <c r="K86" s="207"/>
      <c r="L86" s="207"/>
      <c r="M86" s="207"/>
      <c r="N86" s="207"/>
      <c r="O86" s="207"/>
      <c r="P86" s="207"/>
      <c r="Q86" s="207"/>
      <c r="R86" s="207"/>
      <c r="S86" s="66"/>
    </row>
    <row r="87" spans="1:20" ht="12.75">
      <c r="A87" s="66"/>
      <c r="B87" s="207"/>
      <c r="C87" s="207"/>
      <c r="D87" s="207"/>
      <c r="E87" s="207"/>
      <c r="F87" s="207"/>
      <c r="G87" s="207"/>
      <c r="H87" s="207"/>
      <c r="I87" s="207"/>
      <c r="J87" s="207"/>
      <c r="K87" s="207"/>
      <c r="L87" s="207"/>
      <c r="M87" s="207"/>
      <c r="N87" s="207"/>
      <c r="O87" s="207"/>
      <c r="P87" s="207"/>
      <c r="Q87" s="207"/>
      <c r="R87" s="207"/>
      <c r="S87" s="66"/>
    </row>
    <row r="88" spans="1:20" ht="12.75">
      <c r="A88" s="66"/>
      <c r="B88" s="207"/>
      <c r="C88" s="207"/>
      <c r="D88" s="207"/>
      <c r="E88" s="207"/>
      <c r="F88" s="207"/>
      <c r="G88" s="207"/>
      <c r="H88" s="207"/>
      <c r="I88" s="207"/>
      <c r="J88" s="207"/>
      <c r="K88" s="207"/>
      <c r="L88" s="207"/>
      <c r="M88" s="207"/>
      <c r="N88" s="207"/>
      <c r="O88" s="207"/>
      <c r="P88" s="207"/>
      <c r="Q88" s="207"/>
      <c r="R88" s="207"/>
      <c r="S88" s="66"/>
    </row>
    <row r="89" spans="1:20" ht="12.75">
      <c r="A89" s="66"/>
      <c r="B89" s="207"/>
      <c r="C89" s="207"/>
      <c r="D89" s="207"/>
      <c r="E89" s="207"/>
      <c r="F89" s="207"/>
      <c r="G89" s="207"/>
      <c r="H89" s="207"/>
      <c r="I89" s="207"/>
      <c r="J89" s="207"/>
      <c r="K89" s="207"/>
      <c r="L89" s="207"/>
      <c r="M89" s="207"/>
      <c r="N89" s="207"/>
      <c r="O89" s="207"/>
      <c r="P89" s="207"/>
      <c r="Q89" s="207"/>
      <c r="R89" s="207"/>
      <c r="S89" s="66"/>
    </row>
    <row r="90" spans="1:20" ht="12.75">
      <c r="A90" s="66"/>
      <c r="B90" s="207"/>
      <c r="C90" s="207"/>
      <c r="D90" s="207"/>
      <c r="E90" s="207"/>
      <c r="F90" s="207"/>
      <c r="G90" s="207"/>
      <c r="H90" s="207"/>
      <c r="I90" s="207"/>
      <c r="J90" s="207"/>
      <c r="K90" s="207"/>
      <c r="L90" s="207"/>
      <c r="M90" s="207"/>
      <c r="N90" s="207"/>
      <c r="O90" s="207"/>
      <c r="P90" s="207"/>
      <c r="Q90" s="207"/>
      <c r="R90" s="207"/>
      <c r="S90" s="66"/>
    </row>
    <row r="91" spans="1:20" ht="12.75">
      <c r="A91" s="66"/>
      <c r="B91" s="207"/>
      <c r="C91" s="207"/>
      <c r="D91" s="207"/>
      <c r="E91" s="207"/>
      <c r="F91" s="207"/>
      <c r="G91" s="207"/>
      <c r="H91" s="207"/>
      <c r="I91" s="207"/>
      <c r="J91" s="207"/>
      <c r="K91" s="207"/>
      <c r="L91" s="207"/>
      <c r="M91" s="207"/>
      <c r="N91" s="207"/>
      <c r="O91" s="207"/>
      <c r="P91" s="207"/>
      <c r="Q91" s="207"/>
      <c r="R91" s="207"/>
      <c r="S91" s="66"/>
    </row>
    <row r="92" spans="1:20" ht="12.75">
      <c r="A92" s="66"/>
      <c r="B92" s="207"/>
      <c r="C92" s="207"/>
      <c r="D92" s="207"/>
      <c r="E92" s="207"/>
      <c r="F92" s="207"/>
      <c r="G92" s="207"/>
      <c r="H92" s="207"/>
      <c r="I92" s="207"/>
      <c r="J92" s="207"/>
      <c r="K92" s="207"/>
      <c r="L92" s="207"/>
      <c r="M92" s="207"/>
      <c r="N92" s="207"/>
      <c r="O92" s="207"/>
      <c r="P92" s="207"/>
      <c r="Q92" s="207"/>
      <c r="R92" s="207"/>
      <c r="S92" s="66"/>
    </row>
    <row r="93" spans="1:20" ht="12.75">
      <c r="A93" s="66"/>
      <c r="B93" s="207"/>
      <c r="C93" s="207"/>
      <c r="D93" s="207"/>
      <c r="E93" s="207"/>
      <c r="F93" s="207"/>
      <c r="G93" s="207"/>
      <c r="H93" s="207"/>
      <c r="I93" s="207"/>
      <c r="J93" s="207"/>
      <c r="K93" s="207"/>
      <c r="L93" s="207"/>
      <c r="M93" s="207"/>
      <c r="N93" s="207"/>
      <c r="O93" s="207"/>
      <c r="P93" s="207"/>
      <c r="Q93" s="207"/>
      <c r="R93" s="207"/>
      <c r="S93" s="66"/>
    </row>
    <row r="94" spans="1:20" ht="12.75">
      <c r="A94" s="66"/>
      <c r="B94" s="207"/>
      <c r="C94" s="207"/>
      <c r="D94" s="207"/>
      <c r="E94" s="207"/>
      <c r="F94" s="207"/>
      <c r="G94" s="207"/>
      <c r="H94" s="207"/>
      <c r="I94" s="207"/>
      <c r="J94" s="207"/>
      <c r="K94" s="207"/>
      <c r="L94" s="207"/>
      <c r="M94" s="207"/>
      <c r="N94" s="207"/>
      <c r="O94" s="207"/>
      <c r="P94" s="207"/>
      <c r="Q94" s="207"/>
      <c r="R94" s="207"/>
      <c r="S94" s="66"/>
    </row>
    <row r="95" spans="1:20" ht="20.25" customHeight="1">
      <c r="A95" s="66"/>
      <c r="B95" s="207"/>
      <c r="C95" s="207"/>
      <c r="D95" s="207"/>
      <c r="E95" s="207"/>
      <c r="F95" s="207"/>
      <c r="G95" s="207"/>
      <c r="H95" s="207"/>
      <c r="I95" s="207"/>
      <c r="J95" s="207"/>
      <c r="K95" s="207"/>
      <c r="L95" s="207"/>
      <c r="M95" s="207"/>
      <c r="N95" s="207"/>
      <c r="O95" s="207"/>
      <c r="P95" s="207"/>
      <c r="Q95" s="207"/>
      <c r="R95" s="207"/>
      <c r="S95" s="66"/>
    </row>
    <row r="96" spans="1:20" ht="12.75">
      <c r="A96" s="66"/>
      <c r="B96" s="220" t="s">
        <v>341</v>
      </c>
      <c r="C96" s="221"/>
      <c r="D96" s="221"/>
      <c r="E96" s="221"/>
      <c r="F96" s="221"/>
      <c r="G96" s="221"/>
      <c r="H96" s="221"/>
      <c r="I96" s="221"/>
      <c r="J96" s="221"/>
      <c r="K96" s="221"/>
      <c r="L96" s="221"/>
      <c r="M96" s="221"/>
      <c r="N96" s="221"/>
      <c r="O96" s="221"/>
      <c r="P96" s="221"/>
      <c r="Q96" s="221"/>
      <c r="R96" s="221"/>
      <c r="S96" s="66"/>
    </row>
    <row r="97" spans="1:19" ht="12.75">
      <c r="A97" s="66"/>
      <c r="B97" s="221"/>
      <c r="C97" s="221"/>
      <c r="D97" s="221"/>
      <c r="E97" s="221"/>
      <c r="F97" s="221"/>
      <c r="G97" s="221"/>
      <c r="H97" s="221"/>
      <c r="I97" s="221"/>
      <c r="J97" s="221"/>
      <c r="K97" s="221"/>
      <c r="L97" s="221"/>
      <c r="M97" s="221"/>
      <c r="N97" s="221"/>
      <c r="O97" s="221"/>
      <c r="P97" s="221"/>
      <c r="Q97" s="221"/>
      <c r="R97" s="221"/>
      <c r="S97" s="66"/>
    </row>
    <row r="98" spans="1:19" ht="12.75">
      <c r="A98" s="66"/>
      <c r="B98" s="221"/>
      <c r="C98" s="221"/>
      <c r="D98" s="221"/>
      <c r="E98" s="221"/>
      <c r="F98" s="221"/>
      <c r="G98" s="221"/>
      <c r="H98" s="221"/>
      <c r="I98" s="221"/>
      <c r="J98" s="221"/>
      <c r="K98" s="221"/>
      <c r="L98" s="221"/>
      <c r="M98" s="221"/>
      <c r="N98" s="221"/>
      <c r="O98" s="221"/>
      <c r="P98" s="221"/>
      <c r="Q98" s="221"/>
      <c r="R98" s="221"/>
      <c r="S98" s="66"/>
    </row>
    <row r="99" spans="1:19" ht="12.75">
      <c r="A99" s="66"/>
      <c r="B99" s="221"/>
      <c r="C99" s="221"/>
      <c r="D99" s="221"/>
      <c r="E99" s="221"/>
      <c r="F99" s="221"/>
      <c r="G99" s="221"/>
      <c r="H99" s="221"/>
      <c r="I99" s="221"/>
      <c r="J99" s="221"/>
      <c r="K99" s="221"/>
      <c r="L99" s="221"/>
      <c r="M99" s="221"/>
      <c r="N99" s="221"/>
      <c r="O99" s="221"/>
      <c r="P99" s="221"/>
      <c r="Q99" s="221"/>
      <c r="R99" s="221"/>
      <c r="S99" s="66"/>
    </row>
    <row r="100" spans="1:19" ht="12.75">
      <c r="A100" s="66"/>
      <c r="B100" s="221"/>
      <c r="C100" s="221"/>
      <c r="D100" s="221"/>
      <c r="E100" s="221"/>
      <c r="F100" s="221"/>
      <c r="G100" s="221"/>
      <c r="H100" s="221"/>
      <c r="I100" s="221"/>
      <c r="J100" s="221"/>
      <c r="K100" s="221"/>
      <c r="L100" s="221"/>
      <c r="M100" s="221"/>
      <c r="N100" s="221"/>
      <c r="O100" s="221"/>
      <c r="P100" s="221"/>
      <c r="Q100" s="221"/>
      <c r="R100" s="221"/>
      <c r="S100" s="66"/>
    </row>
    <row r="101" spans="1:19" ht="12.75">
      <c r="A101" s="66"/>
      <c r="B101" s="221"/>
      <c r="C101" s="221"/>
      <c r="D101" s="221"/>
      <c r="E101" s="221"/>
      <c r="F101" s="221"/>
      <c r="G101" s="221"/>
      <c r="H101" s="221"/>
      <c r="I101" s="221"/>
      <c r="J101" s="221"/>
      <c r="K101" s="221"/>
      <c r="L101" s="221"/>
      <c r="M101" s="221"/>
      <c r="N101" s="221"/>
      <c r="O101" s="221"/>
      <c r="P101" s="221"/>
      <c r="Q101" s="221"/>
      <c r="R101" s="221"/>
      <c r="S101" s="66"/>
    </row>
    <row r="102" spans="1:19" ht="12.75">
      <c r="A102" s="66"/>
      <c r="B102" s="221"/>
      <c r="C102" s="221"/>
      <c r="D102" s="221"/>
      <c r="E102" s="221"/>
      <c r="F102" s="221"/>
      <c r="G102" s="221"/>
      <c r="H102" s="221"/>
      <c r="I102" s="221"/>
      <c r="J102" s="221"/>
      <c r="K102" s="221"/>
      <c r="L102" s="221"/>
      <c r="M102" s="221"/>
      <c r="N102" s="221"/>
      <c r="O102" s="221"/>
      <c r="P102" s="221"/>
      <c r="Q102" s="221"/>
      <c r="R102" s="221"/>
      <c r="S102" s="66"/>
    </row>
    <row r="103" spans="1:19" ht="12.75">
      <c r="A103" s="66"/>
      <c r="B103" s="221"/>
      <c r="C103" s="221"/>
      <c r="D103" s="221"/>
      <c r="E103" s="221"/>
      <c r="F103" s="221"/>
      <c r="G103" s="221"/>
      <c r="H103" s="221"/>
      <c r="I103" s="221"/>
      <c r="J103" s="221"/>
      <c r="K103" s="221"/>
      <c r="L103" s="221"/>
      <c r="M103" s="221"/>
      <c r="N103" s="221"/>
      <c r="O103" s="221"/>
      <c r="P103" s="221"/>
      <c r="Q103" s="221"/>
      <c r="R103" s="221"/>
      <c r="S103" s="66"/>
    </row>
    <row r="104" spans="1:19" ht="12.75">
      <c r="A104" s="66"/>
      <c r="B104" s="221"/>
      <c r="C104" s="221"/>
      <c r="D104" s="221"/>
      <c r="E104" s="221"/>
      <c r="F104" s="221"/>
      <c r="G104" s="221"/>
      <c r="H104" s="221"/>
      <c r="I104" s="221"/>
      <c r="J104" s="221"/>
      <c r="K104" s="221"/>
      <c r="L104" s="221"/>
      <c r="M104" s="221"/>
      <c r="N104" s="221"/>
      <c r="O104" s="221"/>
      <c r="P104" s="221"/>
      <c r="Q104" s="221"/>
      <c r="R104" s="221"/>
      <c r="S104" s="66"/>
    </row>
    <row r="105" spans="1:19" ht="12.75">
      <c r="A105" s="66"/>
      <c r="B105" s="221"/>
      <c r="C105" s="221"/>
      <c r="D105" s="221"/>
      <c r="E105" s="221"/>
      <c r="F105" s="221"/>
      <c r="G105" s="221"/>
      <c r="H105" s="221"/>
      <c r="I105" s="221"/>
      <c r="J105" s="221"/>
      <c r="K105" s="221"/>
      <c r="L105" s="221"/>
      <c r="M105" s="221"/>
      <c r="N105" s="221"/>
      <c r="O105" s="221"/>
      <c r="P105" s="221"/>
      <c r="Q105" s="221"/>
      <c r="R105" s="221"/>
      <c r="S105" s="66"/>
    </row>
    <row r="106" spans="1:19" ht="12.75">
      <c r="A106" s="66"/>
      <c r="B106" s="221"/>
      <c r="C106" s="221"/>
      <c r="D106" s="221"/>
      <c r="E106" s="221"/>
      <c r="F106" s="221"/>
      <c r="G106" s="221"/>
      <c r="H106" s="221"/>
      <c r="I106" s="221"/>
      <c r="J106" s="221"/>
      <c r="K106" s="221"/>
      <c r="L106" s="221"/>
      <c r="M106" s="221"/>
      <c r="N106" s="221"/>
      <c r="O106" s="221"/>
      <c r="P106" s="221"/>
      <c r="Q106" s="221"/>
      <c r="R106" s="221"/>
      <c r="S106" s="66"/>
    </row>
    <row r="107" spans="1:19" ht="12.75">
      <c r="A107" s="66"/>
      <c r="B107" s="221"/>
      <c r="C107" s="221"/>
      <c r="D107" s="221"/>
      <c r="E107" s="221"/>
      <c r="F107" s="221"/>
      <c r="G107" s="221"/>
      <c r="H107" s="221"/>
      <c r="I107" s="221"/>
      <c r="J107" s="221"/>
      <c r="K107" s="221"/>
      <c r="L107" s="221"/>
      <c r="M107" s="221"/>
      <c r="N107" s="221"/>
      <c r="O107" s="221"/>
      <c r="P107" s="221"/>
      <c r="Q107" s="221"/>
      <c r="R107" s="221"/>
      <c r="S107" s="66"/>
    </row>
    <row r="108" spans="1:19" ht="12.75">
      <c r="A108" s="66"/>
      <c r="B108" s="221"/>
      <c r="C108" s="221"/>
      <c r="D108" s="221"/>
      <c r="E108" s="221"/>
      <c r="F108" s="221"/>
      <c r="G108" s="221"/>
      <c r="H108" s="221"/>
      <c r="I108" s="221"/>
      <c r="J108" s="221"/>
      <c r="K108" s="221"/>
      <c r="L108" s="221"/>
      <c r="M108" s="221"/>
      <c r="N108" s="221"/>
      <c r="O108" s="221"/>
      <c r="P108" s="221"/>
      <c r="Q108" s="221"/>
      <c r="R108" s="221"/>
      <c r="S108" s="66"/>
    </row>
    <row r="109" spans="1:19" ht="12.75">
      <c r="A109" s="66"/>
      <c r="B109" s="221"/>
      <c r="C109" s="221"/>
      <c r="D109" s="221"/>
      <c r="E109" s="221"/>
      <c r="F109" s="221"/>
      <c r="G109" s="221"/>
      <c r="H109" s="221"/>
      <c r="I109" s="221"/>
      <c r="J109" s="221"/>
      <c r="K109" s="221"/>
      <c r="L109" s="221"/>
      <c r="M109" s="221"/>
      <c r="N109" s="221"/>
      <c r="O109" s="221"/>
      <c r="P109" s="221"/>
      <c r="Q109" s="221"/>
      <c r="R109" s="221"/>
      <c r="S109" s="66"/>
    </row>
    <row r="110" spans="1:19" ht="12.75">
      <c r="A110" s="66"/>
      <c r="B110" s="221"/>
      <c r="C110" s="221"/>
      <c r="D110" s="221"/>
      <c r="E110" s="221"/>
      <c r="F110" s="221"/>
      <c r="G110" s="221"/>
      <c r="H110" s="221"/>
      <c r="I110" s="221"/>
      <c r="J110" s="221"/>
      <c r="K110" s="221"/>
      <c r="L110" s="221"/>
      <c r="M110" s="221"/>
      <c r="N110" s="221"/>
      <c r="O110" s="221"/>
      <c r="P110" s="221"/>
      <c r="Q110" s="221"/>
      <c r="R110" s="221"/>
      <c r="S110" s="66"/>
    </row>
    <row r="111" spans="1:19" ht="12.75">
      <c r="A111" s="66"/>
      <c r="B111" s="221"/>
      <c r="C111" s="221"/>
      <c r="D111" s="221"/>
      <c r="E111" s="221"/>
      <c r="F111" s="221"/>
      <c r="G111" s="221"/>
      <c r="H111" s="221"/>
      <c r="I111" s="221"/>
      <c r="J111" s="221"/>
      <c r="K111" s="221"/>
      <c r="L111" s="221"/>
      <c r="M111" s="221"/>
      <c r="N111" s="221"/>
      <c r="O111" s="221"/>
      <c r="P111" s="221"/>
      <c r="Q111" s="221"/>
      <c r="R111" s="221"/>
      <c r="S111" s="66"/>
    </row>
    <row r="112" spans="1:19" ht="12.75">
      <c r="A112" s="66"/>
      <c r="B112" s="221"/>
      <c r="C112" s="221"/>
      <c r="D112" s="221"/>
      <c r="E112" s="221"/>
      <c r="F112" s="221"/>
      <c r="G112" s="221"/>
      <c r="H112" s="221"/>
      <c r="I112" s="221"/>
      <c r="J112" s="221"/>
      <c r="K112" s="221"/>
      <c r="L112" s="221"/>
      <c r="M112" s="221"/>
      <c r="N112" s="221"/>
      <c r="O112" s="221"/>
      <c r="P112" s="221"/>
      <c r="Q112" s="221"/>
      <c r="R112" s="221"/>
      <c r="S112" s="66"/>
    </row>
    <row r="113" spans="1:19" ht="12.75">
      <c r="A113" s="66"/>
      <c r="B113" s="221"/>
      <c r="C113" s="221"/>
      <c r="D113" s="221"/>
      <c r="E113" s="221"/>
      <c r="F113" s="221"/>
      <c r="G113" s="221"/>
      <c r="H113" s="221"/>
      <c r="I113" s="221"/>
      <c r="J113" s="221"/>
      <c r="K113" s="221"/>
      <c r="L113" s="221"/>
      <c r="M113" s="221"/>
      <c r="N113" s="221"/>
      <c r="O113" s="221"/>
      <c r="P113" s="221"/>
      <c r="Q113" s="221"/>
      <c r="R113" s="221"/>
      <c r="S113" s="66"/>
    </row>
    <row r="114" spans="1:19" ht="12.75">
      <c r="A114" s="66"/>
      <c r="B114" s="221"/>
      <c r="C114" s="221"/>
      <c r="D114" s="221"/>
      <c r="E114" s="221"/>
      <c r="F114" s="221"/>
      <c r="G114" s="221"/>
      <c r="H114" s="221"/>
      <c r="I114" s="221"/>
      <c r="J114" s="221"/>
      <c r="K114" s="221"/>
      <c r="L114" s="221"/>
      <c r="M114" s="221"/>
      <c r="N114" s="221"/>
      <c r="O114" s="221"/>
      <c r="P114" s="221"/>
      <c r="Q114" s="221"/>
      <c r="R114" s="221"/>
      <c r="S114" s="66"/>
    </row>
    <row r="115" spans="1:19" ht="12.75">
      <c r="A115" s="66"/>
      <c r="B115" s="221"/>
      <c r="C115" s="221"/>
      <c r="D115" s="221"/>
      <c r="E115" s="221"/>
      <c r="F115" s="221"/>
      <c r="G115" s="221"/>
      <c r="H115" s="221"/>
      <c r="I115" s="221"/>
      <c r="J115" s="221"/>
      <c r="K115" s="221"/>
      <c r="L115" s="221"/>
      <c r="M115" s="221"/>
      <c r="N115" s="221"/>
      <c r="O115" s="221"/>
      <c r="P115" s="221"/>
      <c r="Q115" s="221"/>
      <c r="R115" s="221"/>
      <c r="S115" s="66"/>
    </row>
    <row r="116" spans="1:19" ht="12.75">
      <c r="A116" s="66"/>
      <c r="B116" s="221"/>
      <c r="C116" s="221"/>
      <c r="D116" s="221"/>
      <c r="E116" s="221"/>
      <c r="F116" s="221"/>
      <c r="G116" s="221"/>
      <c r="H116" s="221"/>
      <c r="I116" s="221"/>
      <c r="J116" s="221"/>
      <c r="K116" s="221"/>
      <c r="L116" s="221"/>
      <c r="M116" s="221"/>
      <c r="N116" s="221"/>
      <c r="O116" s="221"/>
      <c r="P116" s="221"/>
      <c r="Q116" s="221"/>
      <c r="R116" s="221"/>
      <c r="S116" s="66"/>
    </row>
    <row r="117" spans="1:19" ht="12.75">
      <c r="A117" s="66"/>
      <c r="B117" s="221"/>
      <c r="C117" s="221"/>
      <c r="D117" s="221"/>
      <c r="E117" s="221"/>
      <c r="F117" s="221"/>
      <c r="G117" s="221"/>
      <c r="H117" s="221"/>
      <c r="I117" s="221"/>
      <c r="J117" s="221"/>
      <c r="K117" s="221"/>
      <c r="L117" s="221"/>
      <c r="M117" s="221"/>
      <c r="N117" s="221"/>
      <c r="O117" s="221"/>
      <c r="P117" s="221"/>
      <c r="Q117" s="221"/>
      <c r="R117" s="221"/>
      <c r="S117" s="66"/>
    </row>
    <row r="118" spans="1:19" ht="12.75">
      <c r="A118" s="66"/>
      <c r="B118" s="221"/>
      <c r="C118" s="221"/>
      <c r="D118" s="221"/>
      <c r="E118" s="221"/>
      <c r="F118" s="221"/>
      <c r="G118" s="221"/>
      <c r="H118" s="221"/>
      <c r="I118" s="221"/>
      <c r="J118" s="221"/>
      <c r="K118" s="221"/>
      <c r="L118" s="221"/>
      <c r="M118" s="221"/>
      <c r="N118" s="221"/>
      <c r="O118" s="221"/>
      <c r="P118" s="221"/>
      <c r="Q118" s="221"/>
      <c r="R118" s="221"/>
      <c r="S118" s="66"/>
    </row>
    <row r="119" spans="1:19" ht="12.75">
      <c r="A119" s="66"/>
      <c r="B119" s="221"/>
      <c r="C119" s="221"/>
      <c r="D119" s="221"/>
      <c r="E119" s="221"/>
      <c r="F119" s="221"/>
      <c r="G119" s="221"/>
      <c r="H119" s="221"/>
      <c r="I119" s="221"/>
      <c r="J119" s="221"/>
      <c r="K119" s="221"/>
      <c r="L119" s="221"/>
      <c r="M119" s="221"/>
      <c r="N119" s="221"/>
      <c r="O119" s="221"/>
      <c r="P119" s="221"/>
      <c r="Q119" s="221"/>
      <c r="R119" s="221"/>
      <c r="S119" s="66"/>
    </row>
    <row r="120" spans="1:19" ht="12.75">
      <c r="A120" s="66"/>
      <c r="B120" s="221"/>
      <c r="C120" s="221"/>
      <c r="D120" s="221"/>
      <c r="E120" s="221"/>
      <c r="F120" s="221"/>
      <c r="G120" s="221"/>
      <c r="H120" s="221"/>
      <c r="I120" s="221"/>
      <c r="J120" s="221"/>
      <c r="K120" s="221"/>
      <c r="L120" s="221"/>
      <c r="M120" s="221"/>
      <c r="N120" s="221"/>
      <c r="O120" s="221"/>
      <c r="P120" s="221"/>
      <c r="Q120" s="221"/>
      <c r="R120" s="221"/>
      <c r="S120" s="66"/>
    </row>
    <row r="121" spans="1:19" ht="12.75">
      <c r="A121" s="66"/>
      <c r="B121" s="221"/>
      <c r="C121" s="221"/>
      <c r="D121" s="221"/>
      <c r="E121" s="221"/>
      <c r="F121" s="221"/>
      <c r="G121" s="221"/>
      <c r="H121" s="221"/>
      <c r="I121" s="221"/>
      <c r="J121" s="221"/>
      <c r="K121" s="221"/>
      <c r="L121" s="221"/>
      <c r="M121" s="221"/>
      <c r="N121" s="221"/>
      <c r="O121" s="221"/>
      <c r="P121" s="221"/>
      <c r="Q121" s="221"/>
      <c r="R121" s="221"/>
      <c r="S121" s="66"/>
    </row>
    <row r="122" spans="1:19" ht="12.75">
      <c r="A122" s="66"/>
      <c r="B122" s="221"/>
      <c r="C122" s="221"/>
      <c r="D122" s="221"/>
      <c r="E122" s="221"/>
      <c r="F122" s="221"/>
      <c r="G122" s="221"/>
      <c r="H122" s="221"/>
      <c r="I122" s="221"/>
      <c r="J122" s="221"/>
      <c r="K122" s="221"/>
      <c r="L122" s="221"/>
      <c r="M122" s="221"/>
      <c r="N122" s="221"/>
      <c r="O122" s="221"/>
      <c r="P122" s="221"/>
      <c r="Q122" s="221"/>
      <c r="R122" s="221"/>
      <c r="S122" s="66"/>
    </row>
    <row r="123" spans="1:19" ht="12.75">
      <c r="A123" s="66"/>
      <c r="B123" s="221"/>
      <c r="C123" s="221"/>
      <c r="D123" s="221"/>
      <c r="E123" s="221"/>
      <c r="F123" s="221"/>
      <c r="G123" s="221"/>
      <c r="H123" s="221"/>
      <c r="I123" s="221"/>
      <c r="J123" s="221"/>
      <c r="K123" s="221"/>
      <c r="L123" s="221"/>
      <c r="M123" s="221"/>
      <c r="N123" s="221"/>
      <c r="O123" s="221"/>
      <c r="P123" s="221"/>
      <c r="Q123" s="221"/>
      <c r="R123" s="221"/>
      <c r="S123" s="66"/>
    </row>
    <row r="124" spans="1:19" ht="12.75">
      <c r="A124" s="66"/>
      <c r="B124" s="221"/>
      <c r="C124" s="221"/>
      <c r="D124" s="221"/>
      <c r="E124" s="221"/>
      <c r="F124" s="221"/>
      <c r="G124" s="221"/>
      <c r="H124" s="221"/>
      <c r="I124" s="221"/>
      <c r="J124" s="221"/>
      <c r="K124" s="221"/>
      <c r="L124" s="221"/>
      <c r="M124" s="221"/>
      <c r="N124" s="221"/>
      <c r="O124" s="221"/>
      <c r="P124" s="221"/>
      <c r="Q124" s="221"/>
      <c r="R124" s="221"/>
      <c r="S124" s="66"/>
    </row>
    <row r="125" spans="1:19" ht="12.75">
      <c r="A125" s="66"/>
      <c r="B125" s="221"/>
      <c r="C125" s="221"/>
      <c r="D125" s="221"/>
      <c r="E125" s="221"/>
      <c r="F125" s="221"/>
      <c r="G125" s="221"/>
      <c r="H125" s="221"/>
      <c r="I125" s="221"/>
      <c r="J125" s="221"/>
      <c r="K125" s="221"/>
      <c r="L125" s="221"/>
      <c r="M125" s="221"/>
      <c r="N125" s="221"/>
      <c r="O125" s="221"/>
      <c r="P125" s="221"/>
      <c r="Q125" s="221"/>
      <c r="R125" s="221"/>
      <c r="S125" s="66"/>
    </row>
    <row r="126" spans="1:19" ht="12.75">
      <c r="A126" s="66"/>
      <c r="B126" s="221"/>
      <c r="C126" s="221"/>
      <c r="D126" s="221"/>
      <c r="E126" s="221"/>
      <c r="F126" s="221"/>
      <c r="G126" s="221"/>
      <c r="H126" s="221"/>
      <c r="I126" s="221"/>
      <c r="J126" s="221"/>
      <c r="K126" s="221"/>
      <c r="L126" s="221"/>
      <c r="M126" s="221"/>
      <c r="N126" s="221"/>
      <c r="O126" s="221"/>
      <c r="P126" s="221"/>
      <c r="Q126" s="221"/>
      <c r="R126" s="221"/>
      <c r="S126" s="66"/>
    </row>
    <row r="127" spans="1:19" ht="20.25" customHeight="1">
      <c r="A127" s="66"/>
      <c r="B127" s="220" t="s">
        <v>342</v>
      </c>
      <c r="C127" s="220"/>
      <c r="D127" s="220"/>
      <c r="E127" s="220"/>
      <c r="F127" s="220"/>
      <c r="G127" s="220"/>
      <c r="H127" s="220"/>
      <c r="I127" s="220"/>
      <c r="J127" s="220"/>
      <c r="K127" s="220"/>
      <c r="L127" s="220"/>
      <c r="M127" s="220"/>
      <c r="N127" s="220"/>
      <c r="O127" s="220"/>
      <c r="P127" s="220"/>
      <c r="Q127" s="220"/>
      <c r="R127" s="220"/>
      <c r="S127" s="66"/>
    </row>
    <row r="128" spans="1:19" ht="20.25" customHeight="1">
      <c r="A128" s="66"/>
      <c r="B128" s="220"/>
      <c r="C128" s="220"/>
      <c r="D128" s="220"/>
      <c r="E128" s="220"/>
      <c r="F128" s="220"/>
      <c r="G128" s="220"/>
      <c r="H128" s="220"/>
      <c r="I128" s="220"/>
      <c r="J128" s="220"/>
      <c r="K128" s="220"/>
      <c r="L128" s="220"/>
      <c r="M128" s="220"/>
      <c r="N128" s="220"/>
      <c r="O128" s="220"/>
      <c r="P128" s="220"/>
      <c r="Q128" s="220"/>
      <c r="R128" s="220"/>
      <c r="S128" s="66"/>
    </row>
    <row r="129" spans="1:19" ht="20.25" customHeight="1">
      <c r="A129" s="66"/>
      <c r="B129" s="220"/>
      <c r="C129" s="220"/>
      <c r="D129" s="220"/>
      <c r="E129" s="220"/>
      <c r="F129" s="220"/>
      <c r="G129" s="220"/>
      <c r="H129" s="220"/>
      <c r="I129" s="220"/>
      <c r="J129" s="220"/>
      <c r="K129" s="220"/>
      <c r="L129" s="220"/>
      <c r="M129" s="220"/>
      <c r="N129" s="220"/>
      <c r="O129" s="220"/>
      <c r="P129" s="220"/>
      <c r="Q129" s="220"/>
      <c r="R129" s="220"/>
      <c r="S129" s="66"/>
    </row>
    <row r="130" spans="1:19" ht="20.25" customHeight="1">
      <c r="A130" s="66"/>
      <c r="B130" s="220"/>
      <c r="C130" s="220"/>
      <c r="D130" s="220"/>
      <c r="E130" s="220"/>
      <c r="F130" s="220"/>
      <c r="G130" s="220"/>
      <c r="H130" s="220"/>
      <c r="I130" s="220"/>
      <c r="J130" s="220"/>
      <c r="K130" s="220"/>
      <c r="L130" s="220"/>
      <c r="M130" s="220"/>
      <c r="N130" s="220"/>
      <c r="O130" s="220"/>
      <c r="P130" s="220"/>
      <c r="Q130" s="220"/>
      <c r="R130" s="220"/>
      <c r="S130" s="66"/>
    </row>
    <row r="131" spans="1:19" ht="20.25" customHeight="1">
      <c r="A131" s="66"/>
      <c r="B131" s="220"/>
      <c r="C131" s="220"/>
      <c r="D131" s="220"/>
      <c r="E131" s="220"/>
      <c r="F131" s="220"/>
      <c r="G131" s="220"/>
      <c r="H131" s="220"/>
      <c r="I131" s="220"/>
      <c r="J131" s="220"/>
      <c r="K131" s="220"/>
      <c r="L131" s="220"/>
      <c r="M131" s="220"/>
      <c r="N131" s="220"/>
      <c r="O131" s="220"/>
      <c r="P131" s="220"/>
      <c r="Q131" s="220"/>
      <c r="R131" s="220"/>
      <c r="S131" s="66"/>
    </row>
    <row r="132" spans="1:19" ht="20.25" customHeight="1">
      <c r="A132" s="66"/>
      <c r="B132" s="220"/>
      <c r="C132" s="220"/>
      <c r="D132" s="220"/>
      <c r="E132" s="220"/>
      <c r="F132" s="220"/>
      <c r="G132" s="220"/>
      <c r="H132" s="220"/>
      <c r="I132" s="220"/>
      <c r="J132" s="220"/>
      <c r="K132" s="220"/>
      <c r="L132" s="220"/>
      <c r="M132" s="220"/>
      <c r="N132" s="220"/>
      <c r="O132" s="220"/>
      <c r="P132" s="220"/>
      <c r="Q132" s="220"/>
      <c r="R132" s="220"/>
      <c r="S132" s="66"/>
    </row>
    <row r="133" spans="1:19" ht="20.25" customHeight="1">
      <c r="A133" s="66"/>
      <c r="B133" s="220"/>
      <c r="C133" s="220"/>
      <c r="D133" s="220"/>
      <c r="E133" s="220"/>
      <c r="F133" s="220"/>
      <c r="G133" s="220"/>
      <c r="H133" s="220"/>
      <c r="I133" s="220"/>
      <c r="J133" s="220"/>
      <c r="K133" s="220"/>
      <c r="L133" s="220"/>
      <c r="M133" s="220"/>
      <c r="N133" s="220"/>
      <c r="O133" s="220"/>
      <c r="P133" s="220"/>
      <c r="Q133" s="220"/>
      <c r="R133" s="220"/>
      <c r="S133" s="66"/>
    </row>
    <row r="134" spans="1:19" ht="20.25" customHeight="1">
      <c r="A134" s="66"/>
      <c r="B134" s="220"/>
      <c r="C134" s="220"/>
      <c r="D134" s="220"/>
      <c r="E134" s="220"/>
      <c r="F134" s="220"/>
      <c r="G134" s="220"/>
      <c r="H134" s="220"/>
      <c r="I134" s="220"/>
      <c r="J134" s="220"/>
      <c r="K134" s="220"/>
      <c r="L134" s="220"/>
      <c r="M134" s="220"/>
      <c r="N134" s="220"/>
      <c r="O134" s="220"/>
      <c r="P134" s="220"/>
      <c r="Q134" s="220"/>
      <c r="R134" s="220"/>
      <c r="S134" s="66"/>
    </row>
    <row r="135" spans="1:19" ht="20.25" customHeight="1">
      <c r="A135" s="66"/>
      <c r="B135" s="220"/>
      <c r="C135" s="220"/>
      <c r="D135" s="220"/>
      <c r="E135" s="220"/>
      <c r="F135" s="220"/>
      <c r="G135" s="220"/>
      <c r="H135" s="220"/>
      <c r="I135" s="220"/>
      <c r="J135" s="220"/>
      <c r="K135" s="220"/>
      <c r="L135" s="220"/>
      <c r="M135" s="220"/>
      <c r="N135" s="220"/>
      <c r="O135" s="220"/>
      <c r="P135" s="220"/>
      <c r="Q135" s="220"/>
      <c r="R135" s="220"/>
      <c r="S135" s="66"/>
    </row>
    <row r="136" spans="1:19" ht="20.25" customHeight="1">
      <c r="A136" s="66"/>
      <c r="B136" s="220"/>
      <c r="C136" s="220"/>
      <c r="D136" s="220"/>
      <c r="E136" s="220"/>
      <c r="F136" s="220"/>
      <c r="G136" s="220"/>
      <c r="H136" s="220"/>
      <c r="I136" s="220"/>
      <c r="J136" s="220"/>
      <c r="K136" s="220"/>
      <c r="L136" s="220"/>
      <c r="M136" s="220"/>
      <c r="N136" s="220"/>
      <c r="O136" s="220"/>
      <c r="P136" s="220"/>
      <c r="Q136" s="220"/>
      <c r="R136" s="220"/>
      <c r="S136" s="66"/>
    </row>
    <row r="137" spans="1:19" ht="20.25" customHeight="1">
      <c r="A137" s="66"/>
      <c r="B137" s="220"/>
      <c r="C137" s="220"/>
      <c r="D137" s="220"/>
      <c r="E137" s="220"/>
      <c r="F137" s="220"/>
      <c r="G137" s="220"/>
      <c r="H137" s="220"/>
      <c r="I137" s="220"/>
      <c r="J137" s="220"/>
      <c r="K137" s="220"/>
      <c r="L137" s="220"/>
      <c r="M137" s="220"/>
      <c r="N137" s="220"/>
      <c r="O137" s="220"/>
      <c r="P137" s="220"/>
      <c r="Q137" s="220"/>
      <c r="R137" s="220"/>
      <c r="S137" s="66"/>
    </row>
    <row r="138" spans="1:19" ht="20.25" customHeight="1">
      <c r="A138" s="66"/>
      <c r="B138" s="220"/>
      <c r="C138" s="220"/>
      <c r="D138" s="220"/>
      <c r="E138" s="220"/>
      <c r="F138" s="220"/>
      <c r="G138" s="220"/>
      <c r="H138" s="220"/>
      <c r="I138" s="220"/>
      <c r="J138" s="220"/>
      <c r="K138" s="220"/>
      <c r="L138" s="220"/>
      <c r="M138" s="220"/>
      <c r="N138" s="220"/>
      <c r="O138" s="220"/>
      <c r="P138" s="220"/>
      <c r="Q138" s="220"/>
      <c r="R138" s="220"/>
      <c r="S138" s="66"/>
    </row>
    <row r="139" spans="1:19" ht="20.25" customHeight="1">
      <c r="A139" s="66"/>
      <c r="B139" s="220"/>
      <c r="C139" s="220"/>
      <c r="D139" s="220"/>
      <c r="E139" s="220"/>
      <c r="F139" s="220"/>
      <c r="G139" s="220"/>
      <c r="H139" s="220"/>
      <c r="I139" s="220"/>
      <c r="J139" s="220"/>
      <c r="K139" s="220"/>
      <c r="L139" s="220"/>
      <c r="M139" s="220"/>
      <c r="N139" s="220"/>
      <c r="O139" s="220"/>
      <c r="P139" s="220"/>
      <c r="Q139" s="220"/>
      <c r="R139" s="220"/>
      <c r="S139" s="66"/>
    </row>
    <row r="140" spans="1:19" ht="20.25" customHeight="1">
      <c r="A140" s="66"/>
      <c r="B140" s="220"/>
      <c r="C140" s="220"/>
      <c r="D140" s="220"/>
      <c r="E140" s="220"/>
      <c r="F140" s="220"/>
      <c r="G140" s="220"/>
      <c r="H140" s="220"/>
      <c r="I140" s="220"/>
      <c r="J140" s="220"/>
      <c r="K140" s="220"/>
      <c r="L140" s="220"/>
      <c r="M140" s="220"/>
      <c r="N140" s="220"/>
      <c r="O140" s="220"/>
      <c r="P140" s="220"/>
      <c r="Q140" s="220"/>
      <c r="R140" s="220"/>
      <c r="S140" s="66"/>
    </row>
    <row r="141" spans="1:19" ht="20.25" customHeight="1">
      <c r="A141" s="66"/>
      <c r="B141" s="220"/>
      <c r="C141" s="220"/>
      <c r="D141" s="220"/>
      <c r="E141" s="220"/>
      <c r="F141" s="220"/>
      <c r="G141" s="220"/>
      <c r="H141" s="220"/>
      <c r="I141" s="220"/>
      <c r="J141" s="220"/>
      <c r="K141" s="220"/>
      <c r="L141" s="220"/>
      <c r="M141" s="220"/>
      <c r="N141" s="220"/>
      <c r="O141" s="220"/>
      <c r="P141" s="220"/>
      <c r="Q141" s="220"/>
      <c r="R141" s="220"/>
      <c r="S141" s="66"/>
    </row>
    <row r="142" spans="1:19" ht="20.25" customHeight="1">
      <c r="A142" s="66"/>
      <c r="B142" s="220"/>
      <c r="C142" s="220"/>
      <c r="D142" s="220"/>
      <c r="E142" s="220"/>
      <c r="F142" s="220"/>
      <c r="G142" s="220"/>
      <c r="H142" s="220"/>
      <c r="I142" s="220"/>
      <c r="J142" s="220"/>
      <c r="K142" s="220"/>
      <c r="L142" s="220"/>
      <c r="M142" s="220"/>
      <c r="N142" s="220"/>
      <c r="O142" s="220"/>
      <c r="P142" s="220"/>
      <c r="Q142" s="220"/>
      <c r="R142" s="220"/>
      <c r="S142" s="66"/>
    </row>
    <row r="143" spans="1:19" ht="20.25" customHeight="1">
      <c r="A143" s="66"/>
      <c r="B143" s="220"/>
      <c r="C143" s="220"/>
      <c r="D143" s="220"/>
      <c r="E143" s="220"/>
      <c r="F143" s="220"/>
      <c r="G143" s="220"/>
      <c r="H143" s="220"/>
      <c r="I143" s="220"/>
      <c r="J143" s="220"/>
      <c r="K143" s="220"/>
      <c r="L143" s="220"/>
      <c r="M143" s="220"/>
      <c r="N143" s="220"/>
      <c r="O143" s="220"/>
      <c r="P143" s="220"/>
      <c r="Q143" s="220"/>
      <c r="R143" s="220"/>
      <c r="S143" s="66"/>
    </row>
    <row r="144" spans="1:19" ht="20.25" customHeight="1">
      <c r="A144" s="66"/>
      <c r="B144" s="220"/>
      <c r="C144" s="220"/>
      <c r="D144" s="220"/>
      <c r="E144" s="220"/>
      <c r="F144" s="220"/>
      <c r="G144" s="220"/>
      <c r="H144" s="220"/>
      <c r="I144" s="220"/>
      <c r="J144" s="220"/>
      <c r="K144" s="220"/>
      <c r="L144" s="220"/>
      <c r="M144" s="220"/>
      <c r="N144" s="220"/>
      <c r="O144" s="220"/>
      <c r="P144" s="220"/>
      <c r="Q144" s="220"/>
      <c r="R144" s="220"/>
      <c r="S144" s="66"/>
    </row>
    <row r="145" spans="1:19" ht="20.25" customHeight="1">
      <c r="A145" s="66"/>
      <c r="B145" s="220"/>
      <c r="C145" s="220"/>
      <c r="D145" s="220"/>
      <c r="E145" s="220"/>
      <c r="F145" s="220"/>
      <c r="G145" s="220"/>
      <c r="H145" s="220"/>
      <c r="I145" s="220"/>
      <c r="J145" s="220"/>
      <c r="K145" s="220"/>
      <c r="L145" s="220"/>
      <c r="M145" s="220"/>
      <c r="N145" s="220"/>
      <c r="O145" s="220"/>
      <c r="P145" s="220"/>
      <c r="Q145" s="220"/>
      <c r="R145" s="220"/>
      <c r="S145" s="66"/>
    </row>
    <row r="146" spans="1:19" ht="20.25" customHeight="1">
      <c r="A146" s="66"/>
      <c r="B146" s="220"/>
      <c r="C146" s="220"/>
      <c r="D146" s="220"/>
      <c r="E146" s="220"/>
      <c r="F146" s="220"/>
      <c r="G146" s="220"/>
      <c r="H146" s="220"/>
      <c r="I146" s="220"/>
      <c r="J146" s="220"/>
      <c r="K146" s="220"/>
      <c r="L146" s="220"/>
      <c r="M146" s="220"/>
      <c r="N146" s="220"/>
      <c r="O146" s="220"/>
      <c r="P146" s="220"/>
      <c r="Q146" s="220"/>
      <c r="R146" s="220"/>
      <c r="S146" s="66"/>
    </row>
    <row r="147" spans="1:19" ht="20.25" customHeight="1">
      <c r="A147" s="66"/>
      <c r="B147" s="220"/>
      <c r="C147" s="220"/>
      <c r="D147" s="220"/>
      <c r="E147" s="220"/>
      <c r="F147" s="220"/>
      <c r="G147" s="220"/>
      <c r="H147" s="220"/>
      <c r="I147" s="220"/>
      <c r="J147" s="220"/>
      <c r="K147" s="220"/>
      <c r="L147" s="220"/>
      <c r="M147" s="220"/>
      <c r="N147" s="220"/>
      <c r="O147" s="220"/>
      <c r="P147" s="220"/>
      <c r="Q147" s="220"/>
      <c r="R147" s="220"/>
      <c r="S147" s="66"/>
    </row>
    <row r="148" spans="1:19" ht="20.25" customHeight="1">
      <c r="A148" s="66"/>
      <c r="B148" s="220"/>
      <c r="C148" s="220"/>
      <c r="D148" s="220"/>
      <c r="E148" s="220"/>
      <c r="F148" s="220"/>
      <c r="G148" s="220"/>
      <c r="H148" s="220"/>
      <c r="I148" s="220"/>
      <c r="J148" s="220"/>
      <c r="K148" s="220"/>
      <c r="L148" s="220"/>
      <c r="M148" s="220"/>
      <c r="N148" s="220"/>
      <c r="O148" s="220"/>
      <c r="P148" s="220"/>
      <c r="Q148" s="220"/>
      <c r="R148" s="220"/>
      <c r="S148" s="66"/>
    </row>
    <row r="149" spans="1:19" ht="20.25" customHeight="1">
      <c r="A149" s="66"/>
      <c r="B149" s="220"/>
      <c r="C149" s="220"/>
      <c r="D149" s="220"/>
      <c r="E149" s="220"/>
      <c r="F149" s="220"/>
      <c r="G149" s="220"/>
      <c r="H149" s="220"/>
      <c r="I149" s="220"/>
      <c r="J149" s="220"/>
      <c r="K149" s="220"/>
      <c r="L149" s="220"/>
      <c r="M149" s="220"/>
      <c r="N149" s="220"/>
      <c r="O149" s="220"/>
      <c r="P149" s="220"/>
      <c r="Q149" s="220"/>
      <c r="R149" s="220"/>
      <c r="S149" s="66"/>
    </row>
    <row r="150" spans="1:19" ht="20.25" customHeight="1">
      <c r="A150" s="66"/>
      <c r="B150" s="220"/>
      <c r="C150" s="220"/>
      <c r="D150" s="220"/>
      <c r="E150" s="220"/>
      <c r="F150" s="220"/>
      <c r="G150" s="220"/>
      <c r="H150" s="220"/>
      <c r="I150" s="220"/>
      <c r="J150" s="220"/>
      <c r="K150" s="220"/>
      <c r="L150" s="220"/>
      <c r="M150" s="220"/>
      <c r="N150" s="220"/>
      <c r="O150" s="220"/>
      <c r="P150" s="220"/>
      <c r="Q150" s="220"/>
      <c r="R150" s="220"/>
      <c r="S150" s="66"/>
    </row>
    <row r="151" spans="1:19" ht="20.25" customHeight="1">
      <c r="A151" s="66"/>
      <c r="B151" s="220"/>
      <c r="C151" s="220"/>
      <c r="D151" s="220"/>
      <c r="E151" s="220"/>
      <c r="F151" s="220"/>
      <c r="G151" s="220"/>
      <c r="H151" s="220"/>
      <c r="I151" s="220"/>
      <c r="J151" s="220"/>
      <c r="K151" s="220"/>
      <c r="L151" s="220"/>
      <c r="M151" s="220"/>
      <c r="N151" s="220"/>
      <c r="O151" s="220"/>
      <c r="P151" s="220"/>
      <c r="Q151" s="220"/>
      <c r="R151" s="220"/>
      <c r="S151" s="66"/>
    </row>
    <row r="152" spans="1:19" ht="20.25" customHeight="1">
      <c r="A152" s="66"/>
      <c r="B152" s="220"/>
      <c r="C152" s="220"/>
      <c r="D152" s="220"/>
      <c r="E152" s="220"/>
      <c r="F152" s="220"/>
      <c r="G152" s="220"/>
      <c r="H152" s="220"/>
      <c r="I152" s="220"/>
      <c r="J152" s="220"/>
      <c r="K152" s="220"/>
      <c r="L152" s="220"/>
      <c r="M152" s="220"/>
      <c r="N152" s="220"/>
      <c r="O152" s="220"/>
      <c r="P152" s="220"/>
      <c r="Q152" s="220"/>
      <c r="R152" s="220"/>
      <c r="S152" s="66"/>
    </row>
    <row r="153" spans="1:19" ht="20.25" customHeight="1">
      <c r="A153" s="66"/>
      <c r="B153" s="197"/>
      <c r="C153" s="197"/>
      <c r="D153" s="197"/>
      <c r="E153" s="197"/>
      <c r="F153" s="197"/>
      <c r="G153" s="197"/>
      <c r="H153" s="197"/>
      <c r="I153" s="197"/>
      <c r="J153" s="197"/>
      <c r="K153" s="197"/>
      <c r="L153" s="197"/>
      <c r="M153" s="197"/>
      <c r="N153" s="197"/>
      <c r="O153" s="197"/>
      <c r="P153" s="197"/>
      <c r="Q153" s="197"/>
      <c r="R153" s="197"/>
      <c r="S153" s="66"/>
    </row>
    <row r="154" spans="1:19" ht="20.25" customHeight="1">
      <c r="A154" s="66"/>
      <c r="B154" s="220" t="s">
        <v>343</v>
      </c>
      <c r="C154" s="220"/>
      <c r="D154" s="220"/>
      <c r="E154" s="220"/>
      <c r="F154" s="220"/>
      <c r="G154" s="220"/>
      <c r="H154" s="220"/>
      <c r="I154" s="220"/>
      <c r="J154" s="220"/>
      <c r="K154" s="220"/>
      <c r="L154" s="220"/>
      <c r="M154" s="220"/>
      <c r="N154" s="220"/>
      <c r="O154" s="220"/>
      <c r="P154" s="220"/>
      <c r="Q154" s="220"/>
      <c r="R154" s="220"/>
      <c r="S154" s="66"/>
    </row>
    <row r="155" spans="1:19" ht="20.25" customHeight="1">
      <c r="A155" s="66"/>
      <c r="B155" s="220"/>
      <c r="C155" s="220"/>
      <c r="D155" s="220"/>
      <c r="E155" s="220"/>
      <c r="F155" s="220"/>
      <c r="G155" s="220"/>
      <c r="H155" s="220"/>
      <c r="I155" s="220"/>
      <c r="J155" s="220"/>
      <c r="K155" s="220"/>
      <c r="L155" s="220"/>
      <c r="M155" s="220"/>
      <c r="N155" s="220"/>
      <c r="O155" s="220"/>
      <c r="P155" s="220"/>
      <c r="Q155" s="220"/>
      <c r="R155" s="220"/>
      <c r="S155" s="66"/>
    </row>
    <row r="156" spans="1:19" ht="12.75">
      <c r="A156" s="66"/>
      <c r="B156" s="220"/>
      <c r="C156" s="220"/>
      <c r="D156" s="220"/>
      <c r="E156" s="220"/>
      <c r="F156" s="220"/>
      <c r="G156" s="220"/>
      <c r="H156" s="220"/>
      <c r="I156" s="220"/>
      <c r="J156" s="220"/>
      <c r="K156" s="220"/>
      <c r="L156" s="220"/>
      <c r="M156" s="220"/>
      <c r="N156" s="220"/>
      <c r="O156" s="220"/>
      <c r="P156" s="220"/>
      <c r="Q156" s="220"/>
      <c r="R156" s="220"/>
      <c r="S156" s="66"/>
    </row>
    <row r="157" spans="1:19" ht="12.75">
      <c r="A157" s="66"/>
      <c r="B157" s="220"/>
      <c r="C157" s="220"/>
      <c r="D157" s="220"/>
      <c r="E157" s="220"/>
      <c r="F157" s="220"/>
      <c r="G157" s="220"/>
      <c r="H157" s="220"/>
      <c r="I157" s="220"/>
      <c r="J157" s="220"/>
      <c r="K157" s="220"/>
      <c r="L157" s="220"/>
      <c r="M157" s="220"/>
      <c r="N157" s="220"/>
      <c r="O157" s="220"/>
      <c r="P157" s="220"/>
      <c r="Q157" s="220"/>
      <c r="R157" s="220"/>
      <c r="S157" s="66"/>
    </row>
    <row r="158" spans="1:19" ht="12.75">
      <c r="A158" s="66"/>
      <c r="B158" s="220"/>
      <c r="C158" s="220"/>
      <c r="D158" s="220"/>
      <c r="E158" s="220"/>
      <c r="F158" s="220"/>
      <c r="G158" s="220"/>
      <c r="H158" s="220"/>
      <c r="I158" s="220"/>
      <c r="J158" s="220"/>
      <c r="K158" s="220"/>
      <c r="L158" s="220"/>
      <c r="M158" s="220"/>
      <c r="N158" s="220"/>
      <c r="O158" s="220"/>
      <c r="P158" s="220"/>
      <c r="Q158" s="220"/>
      <c r="R158" s="220"/>
      <c r="S158" s="66"/>
    </row>
    <row r="159" spans="1:19" ht="12.75">
      <c r="A159" s="66"/>
      <c r="B159" s="220"/>
      <c r="C159" s="220"/>
      <c r="D159" s="220"/>
      <c r="E159" s="220"/>
      <c r="F159" s="220"/>
      <c r="G159" s="220"/>
      <c r="H159" s="220"/>
      <c r="I159" s="220"/>
      <c r="J159" s="220"/>
      <c r="K159" s="220"/>
      <c r="L159" s="220"/>
      <c r="M159" s="220"/>
      <c r="N159" s="220"/>
      <c r="O159" s="220"/>
      <c r="P159" s="220"/>
      <c r="Q159" s="220"/>
      <c r="R159" s="220"/>
      <c r="S159" s="66"/>
    </row>
    <row r="160" spans="1:19" ht="12.75">
      <c r="A160" s="66"/>
      <c r="B160" s="220"/>
      <c r="C160" s="220"/>
      <c r="D160" s="220"/>
      <c r="E160" s="220"/>
      <c r="F160" s="220"/>
      <c r="G160" s="220"/>
      <c r="H160" s="220"/>
      <c r="I160" s="220"/>
      <c r="J160" s="220"/>
      <c r="K160" s="220"/>
      <c r="L160" s="220"/>
      <c r="M160" s="220"/>
      <c r="N160" s="220"/>
      <c r="O160" s="220"/>
      <c r="P160" s="220"/>
      <c r="Q160" s="220"/>
      <c r="R160" s="220"/>
      <c r="S160" s="66"/>
    </row>
    <row r="161" spans="1:19" ht="12.75">
      <c r="A161" s="66"/>
      <c r="B161" s="220"/>
      <c r="C161" s="220"/>
      <c r="D161" s="220"/>
      <c r="E161" s="220"/>
      <c r="F161" s="220"/>
      <c r="G161" s="220"/>
      <c r="H161" s="220"/>
      <c r="I161" s="220"/>
      <c r="J161" s="220"/>
      <c r="K161" s="220"/>
      <c r="L161" s="220"/>
      <c r="M161" s="220"/>
      <c r="N161" s="220"/>
      <c r="O161" s="220"/>
      <c r="P161" s="220"/>
      <c r="Q161" s="220"/>
      <c r="R161" s="220"/>
      <c r="S161" s="66"/>
    </row>
    <row r="162" spans="1:19" ht="12.75">
      <c r="A162" s="66"/>
      <c r="B162" s="220"/>
      <c r="C162" s="220"/>
      <c r="D162" s="220"/>
      <c r="E162" s="220"/>
      <c r="F162" s="220"/>
      <c r="G162" s="220"/>
      <c r="H162" s="220"/>
      <c r="I162" s="220"/>
      <c r="J162" s="220"/>
      <c r="K162" s="220"/>
      <c r="L162" s="220"/>
      <c r="M162" s="220"/>
      <c r="N162" s="220"/>
      <c r="O162" s="220"/>
      <c r="P162" s="220"/>
      <c r="Q162" s="220"/>
      <c r="R162" s="220"/>
      <c r="S162" s="66"/>
    </row>
    <row r="163" spans="1:19" ht="12.75">
      <c r="A163" s="66"/>
      <c r="B163" s="220"/>
      <c r="C163" s="220"/>
      <c r="D163" s="220"/>
      <c r="E163" s="220"/>
      <c r="F163" s="220"/>
      <c r="G163" s="220"/>
      <c r="H163" s="220"/>
      <c r="I163" s="220"/>
      <c r="J163" s="220"/>
      <c r="K163" s="220"/>
      <c r="L163" s="220"/>
      <c r="M163" s="220"/>
      <c r="N163" s="220"/>
      <c r="O163" s="220"/>
      <c r="P163" s="220"/>
      <c r="Q163" s="220"/>
      <c r="R163" s="220"/>
      <c r="S163" s="66"/>
    </row>
    <row r="164" spans="1:19" ht="12.75">
      <c r="A164" s="66"/>
      <c r="B164" s="220"/>
      <c r="C164" s="220"/>
      <c r="D164" s="220"/>
      <c r="E164" s="220"/>
      <c r="F164" s="220"/>
      <c r="G164" s="220"/>
      <c r="H164" s="220"/>
      <c r="I164" s="220"/>
      <c r="J164" s="220"/>
      <c r="K164" s="220"/>
      <c r="L164" s="220"/>
      <c r="M164" s="220"/>
      <c r="N164" s="220"/>
      <c r="O164" s="220"/>
      <c r="P164" s="220"/>
      <c r="Q164" s="220"/>
      <c r="R164" s="220"/>
      <c r="S164" s="66"/>
    </row>
    <row r="165" spans="1:19" ht="12.75">
      <c r="A165" s="66"/>
      <c r="B165" s="220"/>
      <c r="C165" s="220"/>
      <c r="D165" s="220"/>
      <c r="E165" s="220"/>
      <c r="F165" s="220"/>
      <c r="G165" s="220"/>
      <c r="H165" s="220"/>
      <c r="I165" s="220"/>
      <c r="J165" s="220"/>
      <c r="K165" s="220"/>
      <c r="L165" s="220"/>
      <c r="M165" s="220"/>
      <c r="N165" s="220"/>
      <c r="O165" s="220"/>
      <c r="P165" s="220"/>
      <c r="Q165" s="220"/>
      <c r="R165" s="220"/>
      <c r="S165" s="66"/>
    </row>
    <row r="166" spans="1:19" ht="12.75">
      <c r="A166" s="66"/>
      <c r="B166" s="220"/>
      <c r="C166" s="220"/>
      <c r="D166" s="220"/>
      <c r="E166" s="220"/>
      <c r="F166" s="220"/>
      <c r="G166" s="220"/>
      <c r="H166" s="220"/>
      <c r="I166" s="220"/>
      <c r="J166" s="220"/>
      <c r="K166" s="220"/>
      <c r="L166" s="220"/>
      <c r="M166" s="220"/>
      <c r="N166" s="220"/>
      <c r="O166" s="220"/>
      <c r="P166" s="220"/>
      <c r="Q166" s="220"/>
      <c r="R166" s="220"/>
      <c r="S166" s="66"/>
    </row>
    <row r="167" spans="1:19" ht="12.75">
      <c r="A167" s="66"/>
      <c r="B167" s="220"/>
      <c r="C167" s="220"/>
      <c r="D167" s="220"/>
      <c r="E167" s="220"/>
      <c r="F167" s="220"/>
      <c r="G167" s="220"/>
      <c r="H167" s="220"/>
      <c r="I167" s="220"/>
      <c r="J167" s="220"/>
      <c r="K167" s="220"/>
      <c r="L167" s="220"/>
      <c r="M167" s="220"/>
      <c r="N167" s="220"/>
      <c r="O167" s="220"/>
      <c r="P167" s="220"/>
      <c r="Q167" s="220"/>
      <c r="R167" s="220"/>
      <c r="S167" s="66"/>
    </row>
    <row r="168" spans="1:19" ht="12.75">
      <c r="A168" s="66"/>
      <c r="B168" s="198"/>
      <c r="C168" s="198"/>
      <c r="D168" s="198"/>
      <c r="E168" s="198"/>
      <c r="F168" s="198"/>
      <c r="G168" s="198"/>
      <c r="H168" s="198"/>
      <c r="I168" s="198"/>
      <c r="J168" s="198"/>
      <c r="K168" s="198"/>
      <c r="L168" s="198"/>
      <c r="M168" s="198"/>
      <c r="N168" s="198"/>
      <c r="O168" s="198"/>
      <c r="P168" s="198"/>
      <c r="Q168" s="198"/>
      <c r="R168" s="198"/>
      <c r="S168" s="66"/>
    </row>
    <row r="169" spans="1:19" ht="15.75">
      <c r="A169" s="157"/>
      <c r="B169" s="199" t="s">
        <v>95</v>
      </c>
      <c r="C169" s="200"/>
      <c r="D169" s="200"/>
      <c r="E169" s="200"/>
      <c r="F169" s="200"/>
      <c r="G169" s="200"/>
      <c r="H169" s="200"/>
      <c r="I169" s="200"/>
      <c r="J169" s="200"/>
      <c r="K169" s="200"/>
      <c r="L169" s="200"/>
      <c r="M169" s="200"/>
      <c r="N169" s="200"/>
      <c r="O169" s="201"/>
      <c r="P169" s="202"/>
      <c r="Q169" s="202"/>
      <c r="R169" s="202"/>
      <c r="S169" s="157"/>
    </row>
    <row r="170" spans="1:19" ht="12.75">
      <c r="A170" s="157"/>
      <c r="B170" s="208" t="s">
        <v>301</v>
      </c>
      <c r="C170" s="209"/>
      <c r="D170" s="209"/>
      <c r="E170" s="209"/>
      <c r="F170" s="209"/>
      <c r="G170" s="209"/>
      <c r="H170" s="209"/>
      <c r="I170" s="209"/>
      <c r="J170" s="209"/>
      <c r="K170" s="209"/>
      <c r="L170" s="209"/>
      <c r="M170" s="209"/>
      <c r="N170" s="209"/>
      <c r="O170" s="209"/>
      <c r="P170" s="157"/>
      <c r="Q170" s="157"/>
      <c r="R170" s="157"/>
      <c r="S170" s="157"/>
    </row>
    <row r="171" spans="1:19" ht="12.75">
      <c r="A171" s="157"/>
      <c r="B171" s="209"/>
      <c r="C171" s="209"/>
      <c r="D171" s="209"/>
      <c r="E171" s="209"/>
      <c r="F171" s="209"/>
      <c r="G171" s="209"/>
      <c r="H171" s="209"/>
      <c r="I171" s="209"/>
      <c r="J171" s="209"/>
      <c r="K171" s="209"/>
      <c r="L171" s="209"/>
      <c r="M171" s="209"/>
      <c r="N171" s="209"/>
      <c r="O171" s="209"/>
      <c r="P171" s="217" t="s">
        <v>378</v>
      </c>
      <c r="Q171" s="218"/>
      <c r="R171" s="219"/>
      <c r="S171" s="157"/>
    </row>
    <row r="172" spans="1:19" ht="12.75">
      <c r="A172" s="157"/>
      <c r="B172" s="209"/>
      <c r="C172" s="209"/>
      <c r="D172" s="209"/>
      <c r="E172" s="209"/>
      <c r="F172" s="209"/>
      <c r="G172" s="209"/>
      <c r="H172" s="209"/>
      <c r="I172" s="209"/>
      <c r="J172" s="209"/>
      <c r="K172" s="209"/>
      <c r="L172" s="209"/>
      <c r="M172" s="209"/>
      <c r="N172" s="209"/>
      <c r="O172" s="209"/>
      <c r="P172" s="210" t="s">
        <v>99</v>
      </c>
      <c r="Q172" s="210"/>
      <c r="R172" s="211"/>
      <c r="S172" s="157"/>
    </row>
    <row r="173" spans="1:19" ht="12.75">
      <c r="A173" s="157"/>
      <c r="B173" s="209"/>
      <c r="C173" s="209"/>
      <c r="D173" s="209"/>
      <c r="E173" s="209"/>
      <c r="F173" s="209"/>
      <c r="G173" s="209"/>
      <c r="H173" s="209"/>
      <c r="I173" s="209"/>
      <c r="J173" s="209"/>
      <c r="K173" s="209"/>
      <c r="L173" s="209"/>
      <c r="M173" s="209"/>
      <c r="N173" s="209"/>
      <c r="O173" s="209"/>
      <c r="P173" s="212">
        <v>42704</v>
      </c>
      <c r="Q173" s="212"/>
      <c r="R173" s="213"/>
      <c r="S173" s="157"/>
    </row>
    <row r="174" spans="1:19" ht="12.75">
      <c r="A174" s="157"/>
      <c r="B174" s="209"/>
      <c r="C174" s="209"/>
      <c r="D174" s="209"/>
      <c r="E174" s="209"/>
      <c r="F174" s="209"/>
      <c r="G174" s="209"/>
      <c r="H174" s="209"/>
      <c r="I174" s="209"/>
      <c r="J174" s="209"/>
      <c r="K174" s="209"/>
      <c r="L174" s="209"/>
      <c r="M174" s="209"/>
      <c r="N174" s="209"/>
      <c r="O174" s="209"/>
      <c r="P174" s="214" t="s">
        <v>379</v>
      </c>
      <c r="Q174" s="215"/>
      <c r="R174" s="216"/>
      <c r="S174" s="157"/>
    </row>
  </sheetData>
  <sheetProtection password="E3E4" sheet="1" objects="1" scenarios="1"/>
  <mergeCells count="16">
    <mergeCell ref="B2:R2"/>
    <mergeCell ref="B3:R3"/>
    <mergeCell ref="B4:R4"/>
    <mergeCell ref="B6:R6"/>
    <mergeCell ref="B7:R7"/>
    <mergeCell ref="T81:T82"/>
    <mergeCell ref="B11:R39"/>
    <mergeCell ref="B41:R95"/>
    <mergeCell ref="B170:O174"/>
    <mergeCell ref="P172:R172"/>
    <mergeCell ref="P173:R173"/>
    <mergeCell ref="P174:R174"/>
    <mergeCell ref="P171:R171"/>
    <mergeCell ref="B96:R126"/>
    <mergeCell ref="B127:R152"/>
    <mergeCell ref="B154:R167"/>
  </mergeCells>
  <phoneticPr fontId="2" type="noConversion"/>
  <printOptions horizontalCentered="1"/>
  <pageMargins left="0.7" right="0.7" top="0.75" bottom="0.75" header="0.3" footer="0.3"/>
  <pageSetup scale="56" fitToHeight="2" orientation="portrait" horizontalDpi="300" verticalDpi="300" r:id="rId1"/>
  <headerFooter alignWithMargins="0">
    <oddFooter>&amp;R&amp;P of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F27" sqref="AF27"/>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5703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214</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353</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254</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69" priority="3" stopIfTrue="1">
      <formula>$AF$12="Y"</formula>
    </cfRule>
  </conditionalFormatting>
  <conditionalFormatting sqref="Z12">
    <cfRule type="expression" dxfId="68" priority="1" stopIfTrue="1">
      <formula>$AF$12="N"</formula>
    </cfRule>
    <cfRule type="expression" dxfId="67"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1.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354</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255</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66" priority="3" stopIfTrue="1">
      <formula>$AF$12="Y"</formula>
    </cfRule>
  </conditionalFormatting>
  <conditionalFormatting sqref="Z12">
    <cfRule type="expression" dxfId="65" priority="1" stopIfTrue="1">
      <formula>$AF$12="N"</formula>
    </cfRule>
    <cfRule type="expression" dxfId="64"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216</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355</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256</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63" priority="3" stopIfTrue="1">
      <formula>$AF$12="Y"</formula>
    </cfRule>
  </conditionalFormatting>
  <conditionalFormatting sqref="Z12">
    <cfRule type="expression" dxfId="62" priority="1" stopIfTrue="1">
      <formula>$AF$12="N"</formula>
    </cfRule>
    <cfRule type="expression" dxfId="61"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217</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356</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257</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60" priority="3" stopIfTrue="1">
      <formula>$AF$12="Y"</formula>
    </cfRule>
  </conditionalFormatting>
  <conditionalFormatting sqref="Z12">
    <cfRule type="expression" dxfId="59" priority="1" stopIfTrue="1">
      <formula>$AF$12="N"</formula>
    </cfRule>
    <cfRule type="expression" dxfId="58"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4.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E15" sqref="E15:G16"/>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218</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52"/>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357</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258</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57" priority="3" stopIfTrue="1">
      <formula>$AF$12="Y"</formula>
    </cfRule>
  </conditionalFormatting>
  <conditionalFormatting sqref="Z12">
    <cfRule type="expression" dxfId="56" priority="1" stopIfTrue="1">
      <formula>$AF$12="N"</formula>
    </cfRule>
    <cfRule type="expression" dxfId="55"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5.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219</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358</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259</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54" priority="3" stopIfTrue="1">
      <formula>$AF$12="Y"</formula>
    </cfRule>
  </conditionalFormatting>
  <conditionalFormatting sqref="Z12">
    <cfRule type="expression" dxfId="53" priority="1" stopIfTrue="1">
      <formula>$AF$12="N"</formula>
    </cfRule>
    <cfRule type="expression" dxfId="52"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220</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359</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260</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51" priority="3" stopIfTrue="1">
      <formula>$AF$12="Y"</formula>
    </cfRule>
  </conditionalFormatting>
  <conditionalFormatting sqref="Z12">
    <cfRule type="expression" dxfId="50" priority="1" stopIfTrue="1">
      <formula>$AF$12="N"</formula>
    </cfRule>
    <cfRule type="expression" dxfId="49"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221</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360</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261</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48" priority="3" stopIfTrue="1">
      <formula>$AF$12="Y"</formula>
    </cfRule>
  </conditionalFormatting>
  <conditionalFormatting sqref="Z12">
    <cfRule type="expression" dxfId="47" priority="1" stopIfTrue="1">
      <formula>$AF$12="N"</formula>
    </cfRule>
    <cfRule type="expression" dxfId="46"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8.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222</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361</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262</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45" priority="3" stopIfTrue="1">
      <formula>$AF$12="Y"</formula>
    </cfRule>
  </conditionalFormatting>
  <conditionalFormatting sqref="Z12">
    <cfRule type="expression" dxfId="44" priority="1" stopIfTrue="1">
      <formula>$AF$12="N"</formula>
    </cfRule>
    <cfRule type="expression" dxfId="43"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19.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223</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362</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263</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42" priority="3" stopIfTrue="1">
      <formula>$AF$12="Y"</formula>
    </cfRule>
  </conditionalFormatting>
  <conditionalFormatting sqref="Z12">
    <cfRule type="expression" dxfId="41" priority="1" stopIfTrue="1">
      <formula>$AF$12="N"</formula>
    </cfRule>
    <cfRule type="expression" dxfId="40"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AH112"/>
  <sheetViews>
    <sheetView zoomScale="75" zoomScaleNormal="75" workbookViewId="0">
      <selection activeCell="D12" sqref="D12:F12"/>
    </sheetView>
  </sheetViews>
  <sheetFormatPr defaultColWidth="18.7109375" defaultRowHeight="12.95" customHeight="1"/>
  <cols>
    <col min="1" max="1" width="3.28515625" style="5" customWidth="1"/>
    <col min="2" max="2" width="20.5703125" style="5" customWidth="1"/>
    <col min="3" max="3" width="13.7109375" style="5" customWidth="1"/>
    <col min="4" max="4" width="16.28515625" style="5" customWidth="1"/>
    <col min="5" max="6" width="13.7109375" style="5" customWidth="1"/>
    <col min="7" max="7" width="16.140625" style="5" customWidth="1"/>
    <col min="8" max="9" width="13.7109375" style="5" customWidth="1"/>
    <col min="10" max="10" width="16.28515625" style="5" customWidth="1"/>
    <col min="11" max="12" width="13.7109375" style="5" customWidth="1"/>
    <col min="13" max="13" width="16.140625" style="5" customWidth="1"/>
    <col min="14" max="14" width="13.7109375" style="5" customWidth="1"/>
    <col min="15" max="15" width="16.85546875" style="5" customWidth="1"/>
    <col min="16" max="16" width="18.28515625" style="5" customWidth="1"/>
    <col min="17" max="20" width="14.5703125" style="5" customWidth="1"/>
    <col min="21" max="21" width="14.42578125" style="5" customWidth="1"/>
    <col min="22" max="22" width="14.28515625" style="5" customWidth="1"/>
    <col min="23" max="23" width="14.7109375" style="5" customWidth="1"/>
    <col min="24" max="25" width="12.7109375" style="5" customWidth="1"/>
    <col min="26" max="34" width="12.7109375" style="5" hidden="1" customWidth="1"/>
    <col min="35" max="16384" width="18.7109375" style="5"/>
  </cols>
  <sheetData>
    <row r="1" spans="1:34" s="58" customFormat="1" ht="11.25">
      <c r="A1" s="122"/>
      <c r="B1" s="96"/>
      <c r="C1" s="96"/>
      <c r="D1" s="96"/>
      <c r="E1" s="96"/>
      <c r="F1" s="96"/>
      <c r="G1" s="96"/>
      <c r="H1" s="96"/>
      <c r="I1" s="96"/>
      <c r="J1" s="96"/>
      <c r="K1" s="96"/>
      <c r="L1" s="96"/>
      <c r="M1" s="96"/>
      <c r="N1" s="96"/>
      <c r="O1" s="96"/>
      <c r="P1" s="96"/>
      <c r="Q1" s="96"/>
      <c r="R1" s="96"/>
      <c r="S1" s="96"/>
      <c r="T1" s="96"/>
      <c r="U1" s="96"/>
      <c r="V1" s="96"/>
      <c r="W1" s="122"/>
      <c r="X1" s="122"/>
      <c r="Y1" s="122"/>
      <c r="Z1" s="158" t="s">
        <v>37</v>
      </c>
    </row>
    <row r="2" spans="1:34" s="58" customFormat="1" ht="17.25" customHeight="1">
      <c r="A2" s="142"/>
      <c r="B2" s="248" t="s">
        <v>96</v>
      </c>
      <c r="C2" s="248"/>
      <c r="D2" s="248"/>
      <c r="E2" s="248"/>
      <c r="F2" s="248"/>
      <c r="G2" s="248"/>
      <c r="H2" s="248"/>
      <c r="I2" s="248"/>
      <c r="J2" s="248"/>
      <c r="K2" s="248"/>
      <c r="L2" s="248"/>
      <c r="M2" s="248"/>
      <c r="N2" s="248"/>
      <c r="O2" s="248"/>
      <c r="P2" s="248"/>
      <c r="Q2" s="248"/>
      <c r="R2" s="248"/>
      <c r="S2" s="248"/>
      <c r="T2" s="248"/>
      <c r="U2" s="248"/>
      <c r="V2" s="248"/>
      <c r="W2" s="119"/>
      <c r="X2" s="119"/>
      <c r="Y2" s="119"/>
    </row>
    <row r="3" spans="1:34" s="58" customFormat="1" ht="20.25">
      <c r="A3" s="143"/>
      <c r="B3" s="249" t="s">
        <v>97</v>
      </c>
      <c r="C3" s="249"/>
      <c r="D3" s="249"/>
      <c r="E3" s="249"/>
      <c r="F3" s="249"/>
      <c r="G3" s="249"/>
      <c r="H3" s="249"/>
      <c r="I3" s="249"/>
      <c r="J3" s="249"/>
      <c r="K3" s="249"/>
      <c r="L3" s="249"/>
      <c r="M3" s="249"/>
      <c r="N3" s="249"/>
      <c r="O3" s="249"/>
      <c r="P3" s="249"/>
      <c r="Q3" s="249"/>
      <c r="R3" s="249"/>
      <c r="S3" s="249"/>
      <c r="T3" s="249"/>
      <c r="U3" s="249"/>
      <c r="V3" s="249"/>
      <c r="W3" s="120"/>
      <c r="X3" s="120"/>
      <c r="Y3" s="120"/>
    </row>
    <row r="4" spans="1:34" s="58" customFormat="1" ht="19.5" customHeight="1">
      <c r="A4" s="142"/>
      <c r="B4" s="248" t="s">
        <v>336</v>
      </c>
      <c r="C4" s="248"/>
      <c r="D4" s="248"/>
      <c r="E4" s="248"/>
      <c r="F4" s="248"/>
      <c r="G4" s="248"/>
      <c r="H4" s="248"/>
      <c r="I4" s="248"/>
      <c r="J4" s="248"/>
      <c r="K4" s="248"/>
      <c r="L4" s="248"/>
      <c r="M4" s="248"/>
      <c r="N4" s="248"/>
      <c r="O4" s="248"/>
      <c r="P4" s="248"/>
      <c r="Q4" s="248"/>
      <c r="R4" s="248"/>
      <c r="S4" s="248"/>
      <c r="T4" s="248"/>
      <c r="U4" s="248"/>
      <c r="V4" s="248"/>
      <c r="W4" s="119"/>
      <c r="X4" s="119"/>
      <c r="Y4" s="119"/>
    </row>
    <row r="5" spans="1:34" s="58" customFormat="1" ht="9.9499999999999993" customHeight="1">
      <c r="A5" s="141"/>
      <c r="B5" s="229"/>
      <c r="C5" s="229"/>
      <c r="D5" s="229"/>
      <c r="E5" s="229"/>
      <c r="F5" s="229"/>
      <c r="G5" s="229"/>
      <c r="H5" s="229"/>
      <c r="I5" s="229"/>
      <c r="J5" s="229"/>
      <c r="K5" s="229"/>
      <c r="L5" s="229"/>
      <c r="M5" s="229"/>
      <c r="N5" s="229"/>
      <c r="O5" s="229"/>
      <c r="P5" s="229"/>
      <c r="Q5" s="229"/>
      <c r="R5" s="229"/>
      <c r="S5" s="229"/>
      <c r="T5" s="229"/>
      <c r="U5" s="229"/>
      <c r="V5" s="229"/>
      <c r="W5" s="118"/>
      <c r="X5" s="118"/>
      <c r="Y5" s="118"/>
    </row>
    <row r="6" spans="1:34" s="58" customFormat="1" ht="19.5" customHeight="1">
      <c r="A6" s="144"/>
      <c r="B6" s="250" t="s">
        <v>100</v>
      </c>
      <c r="C6" s="250"/>
      <c r="D6" s="250"/>
      <c r="E6" s="250"/>
      <c r="F6" s="250"/>
      <c r="G6" s="250"/>
      <c r="H6" s="250"/>
      <c r="I6" s="250"/>
      <c r="J6" s="250"/>
      <c r="K6" s="250"/>
      <c r="L6" s="250"/>
      <c r="M6" s="250"/>
      <c r="N6" s="250"/>
      <c r="O6" s="250"/>
      <c r="P6" s="250"/>
      <c r="Q6" s="250"/>
      <c r="R6" s="250"/>
      <c r="S6" s="250"/>
      <c r="T6" s="250"/>
      <c r="U6" s="250"/>
      <c r="V6" s="250"/>
      <c r="W6" s="121"/>
      <c r="X6" s="121"/>
      <c r="Y6" s="121"/>
    </row>
    <row r="7" spans="1:34" s="58" customFormat="1" ht="19.5" customHeight="1">
      <c r="A7" s="141"/>
      <c r="B7" s="229" t="s">
        <v>377</v>
      </c>
      <c r="C7" s="229"/>
      <c r="D7" s="229"/>
      <c r="E7" s="229"/>
      <c r="F7" s="229"/>
      <c r="G7" s="229"/>
      <c r="H7" s="229"/>
      <c r="I7" s="229"/>
      <c r="J7" s="229"/>
      <c r="K7" s="229"/>
      <c r="L7" s="229"/>
      <c r="M7" s="229"/>
      <c r="N7" s="229"/>
      <c r="O7" s="229"/>
      <c r="P7" s="229"/>
      <c r="Q7" s="229"/>
      <c r="R7" s="229"/>
      <c r="S7" s="229"/>
      <c r="T7" s="229"/>
      <c r="U7" s="229"/>
      <c r="V7" s="229"/>
      <c r="W7" s="118"/>
      <c r="X7" s="118"/>
      <c r="Y7" s="118"/>
    </row>
    <row r="8" spans="1:34" s="67" customFormat="1" ht="6" customHeight="1">
      <c r="A8" s="68"/>
      <c r="B8" s="68"/>
      <c r="C8" s="68"/>
      <c r="D8" s="68"/>
      <c r="E8" s="68"/>
      <c r="F8" s="68"/>
      <c r="G8" s="68"/>
      <c r="H8" s="68"/>
      <c r="I8" s="68"/>
      <c r="J8" s="68"/>
      <c r="K8" s="68"/>
      <c r="L8" s="68"/>
      <c r="M8" s="68"/>
      <c r="N8" s="68"/>
      <c r="O8" s="68"/>
      <c r="P8" s="68"/>
      <c r="Q8" s="68"/>
      <c r="R8" s="68"/>
      <c r="S8" s="68"/>
      <c r="T8" s="68"/>
      <c r="U8" s="68"/>
      <c r="V8" s="68"/>
      <c r="W8" s="68"/>
      <c r="X8" s="68"/>
      <c r="Y8" s="68"/>
    </row>
    <row r="9" spans="1:34" s="58" customFormat="1" ht="18">
      <c r="A9" s="69"/>
      <c r="B9" s="69" t="s">
        <v>291</v>
      </c>
      <c r="C9" s="69"/>
      <c r="D9" s="69"/>
      <c r="E9" s="69"/>
      <c r="F9" s="69"/>
      <c r="G9" s="69"/>
      <c r="H9" s="69"/>
      <c r="I9" s="69"/>
      <c r="J9" s="69"/>
      <c r="K9" s="70"/>
      <c r="L9" s="70"/>
      <c r="M9" s="70"/>
      <c r="N9" s="70"/>
      <c r="O9" s="79"/>
      <c r="P9" s="149" t="s">
        <v>103</v>
      </c>
      <c r="Q9" s="183"/>
      <c r="R9" s="149"/>
      <c r="S9" s="149"/>
      <c r="T9" s="149"/>
      <c r="U9" s="69"/>
      <c r="V9" s="69"/>
      <c r="W9" s="69"/>
      <c r="X9" s="69"/>
      <c r="Y9" s="69"/>
    </row>
    <row r="10" spans="1:34" ht="7.5" customHeight="1">
      <c r="A10" s="82"/>
      <c r="B10" s="71"/>
      <c r="C10" s="82"/>
      <c r="D10" s="82"/>
      <c r="E10" s="82"/>
      <c r="F10" s="82"/>
      <c r="G10" s="82"/>
      <c r="H10" s="82"/>
      <c r="I10" s="82"/>
      <c r="J10" s="82"/>
      <c r="K10" s="82"/>
      <c r="L10" s="82"/>
      <c r="M10" s="82"/>
      <c r="N10" s="82"/>
      <c r="O10" s="82"/>
      <c r="P10" s="148"/>
      <c r="Q10" s="82"/>
      <c r="R10" s="82"/>
      <c r="S10" s="82"/>
      <c r="T10" s="82"/>
      <c r="U10" s="82"/>
      <c r="V10" s="82"/>
      <c r="W10" s="82"/>
      <c r="X10" s="82"/>
      <c r="Y10" s="82"/>
    </row>
    <row r="11" spans="1:34" ht="15" customHeight="1">
      <c r="A11" s="82"/>
      <c r="B11" s="71"/>
      <c r="C11" s="82"/>
      <c r="D11" s="83"/>
      <c r="E11" s="83"/>
      <c r="F11" s="83"/>
      <c r="G11" s="82"/>
      <c r="H11" s="82"/>
      <c r="I11" s="82"/>
      <c r="J11" s="82"/>
      <c r="K11" s="82"/>
      <c r="L11" s="82"/>
      <c r="M11" s="82"/>
      <c r="N11" s="72" t="s">
        <v>302</v>
      </c>
      <c r="O11" s="165"/>
      <c r="P11" s="84"/>
      <c r="Q11" s="82"/>
      <c r="R11" s="82"/>
      <c r="S11" s="82"/>
      <c r="T11" s="82"/>
      <c r="U11" s="82"/>
      <c r="V11" s="82"/>
      <c r="W11" s="82"/>
      <c r="X11" s="82"/>
      <c r="Y11" s="82"/>
    </row>
    <row r="12" spans="1:34" ht="15" customHeight="1">
      <c r="A12" s="4"/>
      <c r="B12" s="71" t="s">
        <v>0</v>
      </c>
      <c r="C12" s="4"/>
      <c r="D12" s="231"/>
      <c r="E12" s="232"/>
      <c r="F12" s="233"/>
      <c r="G12" s="4"/>
      <c r="H12" s="37"/>
      <c r="I12" s="37"/>
      <c r="J12" s="37"/>
      <c r="K12" s="4"/>
      <c r="L12" s="4"/>
      <c r="M12" s="102"/>
      <c r="N12" s="72" t="s">
        <v>52</v>
      </c>
      <c r="O12" s="165"/>
      <c r="P12" s="113"/>
      <c r="Q12" s="4"/>
      <c r="R12" s="4"/>
      <c r="S12" s="4"/>
      <c r="T12" s="4"/>
      <c r="U12" s="4"/>
      <c r="V12" s="4"/>
      <c r="W12" s="4"/>
      <c r="X12" s="4"/>
      <c r="Y12" s="4"/>
      <c r="AH12" s="129" t="s">
        <v>298</v>
      </c>
    </row>
    <row r="13" spans="1:34" ht="12.75">
      <c r="A13" s="4"/>
      <c r="B13" s="71" t="s">
        <v>2</v>
      </c>
      <c r="C13" s="4"/>
      <c r="D13" s="231"/>
      <c r="E13" s="232"/>
      <c r="F13" s="233"/>
      <c r="G13" s="4"/>
      <c r="H13" s="71" t="s">
        <v>61</v>
      </c>
      <c r="I13" s="35"/>
      <c r="J13" s="35"/>
      <c r="K13" s="35"/>
      <c r="L13" s="55"/>
      <c r="M13" s="103"/>
      <c r="N13" s="103"/>
      <c r="O13" s="107">
        <f>$L$13</f>
        <v>0</v>
      </c>
      <c r="P13" s="4"/>
      <c r="Q13" s="4"/>
      <c r="R13" s="4"/>
      <c r="S13" s="4"/>
      <c r="T13" s="4"/>
      <c r="U13" s="4"/>
      <c r="V13" s="4"/>
      <c r="W13" s="4"/>
      <c r="X13" s="4"/>
      <c r="Y13" s="4"/>
      <c r="Z13" s="5" t="str">
        <f>IF(AND(O13="Category 1",F21=94),"MIN0","MIN1")</f>
        <v>MIN1</v>
      </c>
      <c r="AH13" s="5" t="str">
        <f>IF(AND($L$13="Category 1",SUM(R77:R106)&lt;100),"Y","N")</f>
        <v>N</v>
      </c>
    </row>
    <row r="14" spans="1:34" ht="12.75">
      <c r="A14" s="4"/>
      <c r="B14" s="71" t="s">
        <v>3</v>
      </c>
      <c r="C14" s="4"/>
      <c r="D14" s="234"/>
      <c r="E14" s="235"/>
      <c r="F14" s="236"/>
      <c r="G14" s="4"/>
      <c r="H14" s="71" t="s">
        <v>135</v>
      </c>
      <c r="I14" s="35"/>
      <c r="J14" s="35"/>
      <c r="K14" s="35"/>
      <c r="L14" s="138">
        <f>SUM(M77:M106)</f>
        <v>0</v>
      </c>
      <c r="M14" s="103"/>
      <c r="N14" s="103"/>
      <c r="O14" s="107">
        <f>$L$14</f>
        <v>0</v>
      </c>
      <c r="P14" s="4"/>
      <c r="Q14" s="4"/>
      <c r="R14" s="4"/>
      <c r="S14" s="4"/>
      <c r="T14" s="4"/>
      <c r="U14" s="4"/>
      <c r="V14" s="4"/>
      <c r="W14" s="4"/>
      <c r="X14" s="4"/>
      <c r="Y14" s="4"/>
    </row>
    <row r="15" spans="1:34" ht="12.75">
      <c r="A15" s="32"/>
      <c r="B15" s="71" t="s">
        <v>4</v>
      </c>
      <c r="C15" s="4"/>
      <c r="D15" s="231"/>
      <c r="E15" s="232"/>
      <c r="F15" s="233"/>
      <c r="G15" s="4"/>
      <c r="H15" s="71" t="s">
        <v>136</v>
      </c>
      <c r="I15" s="35"/>
      <c r="J15" s="35"/>
      <c r="K15" s="36"/>
      <c r="L15" s="187" t="str">
        <f>IF($P$108&gt;0,SUM(F77:F106),"")</f>
        <v/>
      </c>
      <c r="M15" s="106"/>
      <c r="N15" s="104"/>
      <c r="O15" s="106"/>
      <c r="P15" s="72" t="str">
        <f>IF($O$12=" ","",IF($O$12&gt;0,"Actual Prod., Q1",""))</f>
        <v/>
      </c>
      <c r="Q15" s="137">
        <f>SUM(H77:H106)</f>
        <v>0</v>
      </c>
      <c r="R15" s="32"/>
      <c r="S15" s="32"/>
      <c r="T15" s="32"/>
      <c r="U15" s="32"/>
      <c r="V15" s="32"/>
      <c r="W15" s="32"/>
      <c r="X15" s="32"/>
      <c r="Y15" s="32"/>
      <c r="AA15" s="99">
        <f>MIN(COUNTIF($C29:$C58,"&gt;-1"),COUNTIF($F29:$F58,"&gt;-1"),COUNTIF($I29:$I58,"&gt;-1"))</f>
        <v>0</v>
      </c>
      <c r="AB15" s="99" t="s">
        <v>128</v>
      </c>
      <c r="AC15" s="5" t="str">
        <f>IF(AND($E$74=1,$E$72+$H$72+$K$72=0,$K$108=0),"PASS",IF($E$72+$H$72+$K$72&gt;0,"FAIL","OPEN"))</f>
        <v>OPEN</v>
      </c>
      <c r="AD15" s="99" t="s">
        <v>128</v>
      </c>
      <c r="AE15" s="99"/>
      <c r="AG15" s="195" t="s">
        <v>339</v>
      </c>
      <c r="AH15" s="156">
        <f>SUM(R77:R106)</f>
        <v>0</v>
      </c>
    </row>
    <row r="16" spans="1:34" ht="12.75" customHeight="1">
      <c r="A16" s="4"/>
      <c r="B16" s="4"/>
      <c r="C16" s="4"/>
      <c r="D16" s="4"/>
      <c r="E16" s="4"/>
      <c r="F16" s="4"/>
      <c r="G16" s="4"/>
      <c r="H16" s="71" t="s">
        <v>137</v>
      </c>
      <c r="I16" s="4"/>
      <c r="J16" s="4"/>
      <c r="K16" s="4"/>
      <c r="L16" s="45" t="str">
        <f>IF($L$13="Category 2",IF($P$108&gt;0,ROUND(SUM(Q77:Q106),0),""),IF($AH$13&lt;&gt;"Y",IF($P$108&gt;0,ROUND(SUM(C77:C106),0),""),IF($P$108&gt;0,ROUND(SUM(S77:S106),0),"")))</f>
        <v/>
      </c>
      <c r="M16" s="247" t="str">
        <f>IF($L$13=$V$73,"The sample size and number of completed engine family tests reflects Part 1042 engine families only. Sample sizes for Part 94 Engine Families are displayed in the respective Engine Family tab(s).",IF($AH$13="Y","The required combined sample size for all Category 1 engine families subject to Part 94 is 0 if total production for these families is less than 100. In this case, number of completed engine family tests reflects part 1042 engine families only.",""))</f>
        <v/>
      </c>
      <c r="N16" s="247"/>
      <c r="O16" s="107" t="str">
        <f>$L$16</f>
        <v/>
      </c>
      <c r="P16" s="72" t="str">
        <f>IF($O$12=" ","",IF($O$12&gt;1,"Actual Prod., Q2",""))</f>
        <v/>
      </c>
      <c r="Q16" s="137">
        <f>SUM(I77:I106)</f>
        <v>0</v>
      </c>
      <c r="R16" s="4"/>
      <c r="S16" s="4"/>
      <c r="T16" s="4"/>
      <c r="U16" s="32"/>
      <c r="V16" s="4"/>
      <c r="W16" s="4"/>
      <c r="X16" s="4"/>
      <c r="Y16" s="4"/>
      <c r="AA16" s="5">
        <f>MIN(COUNTIF($C29:$C58,"&gt;-1"),COUNTIF($F29:$F58,"&gt;-1"),COUNTIF($I29:$I58,"&gt;-1"),COUNTIF($L29:$L58,"&gt;-1"))</f>
        <v>0</v>
      </c>
      <c r="AB16" s="99" t="s">
        <v>129</v>
      </c>
      <c r="AC16" s="5" t="str">
        <f>IF(AND($E$74=1,$E$72+$H$72+$K$72+$N$72=0,$K$108=0),"PASS",IF($E$72+$H$72+$K$72+$N$72&gt;0,"FAIL","OPEN"))</f>
        <v>OPEN</v>
      </c>
      <c r="AD16" s="99" t="s">
        <v>129</v>
      </c>
      <c r="AE16" s="99"/>
    </row>
    <row r="17" spans="1:34" ht="12.75">
      <c r="A17" s="4"/>
      <c r="B17" s="4"/>
      <c r="C17" s="4"/>
      <c r="D17" s="4"/>
      <c r="E17" s="4"/>
      <c r="F17" s="4"/>
      <c r="G17" s="4"/>
      <c r="H17" s="71"/>
      <c r="I17" s="4"/>
      <c r="J17" s="4"/>
      <c r="K17" s="4"/>
      <c r="L17" s="4"/>
      <c r="M17" s="247"/>
      <c r="N17" s="247"/>
      <c r="O17" s="107">
        <f>$L$17</f>
        <v>0</v>
      </c>
      <c r="P17" s="72" t="str">
        <f>IF($O$12=" ","",IF($O$12&gt;2,"Actual Prod., Q3",""))</f>
        <v/>
      </c>
      <c r="Q17" s="137">
        <f>SUM(J77:J106)</f>
        <v>0</v>
      </c>
      <c r="R17" s="4"/>
      <c r="S17" s="4"/>
      <c r="T17" s="4"/>
      <c r="U17" s="32"/>
      <c r="V17" s="4"/>
      <c r="W17" s="4"/>
      <c r="X17" s="4"/>
      <c r="Y17" s="4"/>
      <c r="AA17" s="5">
        <f>COUNTIF($L29:$L58,"&gt;-1")</f>
        <v>0</v>
      </c>
      <c r="AB17" s="99" t="s">
        <v>130</v>
      </c>
      <c r="AC17" s="5" t="str">
        <f>IF(AND($E$74=1,$N$72=0,$K$108=0),"PASS",IF($N$72&gt;0,"FAIL","OPEN"))</f>
        <v>OPEN</v>
      </c>
      <c r="AD17" s="99" t="s">
        <v>130</v>
      </c>
      <c r="AE17" s="99"/>
    </row>
    <row r="18" spans="1:34" ht="22.5" customHeight="1">
      <c r="A18" s="4"/>
      <c r="B18" s="4"/>
      <c r="C18" s="4"/>
      <c r="D18" s="4"/>
      <c r="E18" s="4"/>
      <c r="F18" s="4"/>
      <c r="G18" s="4"/>
      <c r="H18" s="37"/>
      <c r="I18" s="37"/>
      <c r="J18" s="37"/>
      <c r="K18" s="4"/>
      <c r="L18" s="4"/>
      <c r="M18" s="247"/>
      <c r="N18" s="247"/>
      <c r="O18" s="108">
        <f>$L$18</f>
        <v>0</v>
      </c>
      <c r="P18" s="72" t="str">
        <f>IF($O$12=" ","",IF($O$12&gt;3,"Actual Prod., Q4",""))</f>
        <v/>
      </c>
      <c r="Q18" s="137">
        <f>SUM(K77:K106)</f>
        <v>0</v>
      </c>
      <c r="R18" s="4"/>
      <c r="S18" s="4"/>
      <c r="T18" s="4"/>
      <c r="U18" s="32"/>
      <c r="V18" s="4"/>
      <c r="W18" s="4"/>
      <c r="X18" s="4"/>
      <c r="Y18" s="4"/>
    </row>
    <row r="19" spans="1:34" ht="21" customHeight="1">
      <c r="A19" s="4"/>
      <c r="B19" s="37"/>
      <c r="C19" s="32"/>
      <c r="D19" s="32"/>
      <c r="E19" s="32"/>
      <c r="F19" s="37"/>
      <c r="G19" s="4"/>
      <c r="H19" s="37"/>
      <c r="I19" s="36"/>
      <c r="J19" s="36"/>
      <c r="K19" s="36"/>
      <c r="L19" s="36"/>
      <c r="M19" s="247"/>
      <c r="N19" s="247"/>
      <c r="O19" s="107"/>
      <c r="P19" s="72"/>
      <c r="Q19" s="4"/>
      <c r="R19" s="4"/>
      <c r="S19" s="4"/>
      <c r="T19" s="4"/>
      <c r="U19" s="4"/>
      <c r="V19" s="4"/>
      <c r="W19" s="4"/>
      <c r="X19" s="4"/>
      <c r="Y19" s="4"/>
      <c r="AB19" s="99"/>
    </row>
    <row r="20" spans="1:34" ht="12.75" customHeight="1">
      <c r="A20" s="4"/>
      <c r="B20" s="71" t="s">
        <v>5</v>
      </c>
      <c r="C20" s="32"/>
      <c r="D20" s="238"/>
      <c r="E20" s="239"/>
      <c r="F20" s="239"/>
      <c r="G20" s="239"/>
      <c r="H20" s="239"/>
      <c r="I20" s="239"/>
      <c r="J20" s="239"/>
      <c r="K20" s="239"/>
      <c r="L20" s="240"/>
      <c r="M20" s="105"/>
      <c r="N20" s="105"/>
      <c r="O20" s="109"/>
      <c r="P20" s="71" t="s">
        <v>299</v>
      </c>
      <c r="Q20" s="184">
        <f>SUM($L$77:$L$106)</f>
        <v>0</v>
      </c>
      <c r="R20" s="71"/>
      <c r="S20" s="71"/>
      <c r="T20" s="71"/>
      <c r="U20" s="4"/>
      <c r="V20" s="4"/>
      <c r="W20" s="4"/>
      <c r="X20" s="4"/>
      <c r="Y20" s="4"/>
      <c r="AB20" s="99"/>
    </row>
    <row r="21" spans="1:34" ht="12.75" customHeight="1">
      <c r="A21" s="4"/>
      <c r="B21" s="4"/>
      <c r="C21" s="71"/>
      <c r="D21" s="241"/>
      <c r="E21" s="242"/>
      <c r="F21" s="242"/>
      <c r="G21" s="242"/>
      <c r="H21" s="242"/>
      <c r="I21" s="242"/>
      <c r="J21" s="242"/>
      <c r="K21" s="242"/>
      <c r="L21" s="243"/>
      <c r="M21" s="4"/>
      <c r="N21" s="4"/>
      <c r="O21" s="4"/>
      <c r="P21" s="4"/>
      <c r="Q21" s="4"/>
      <c r="R21" s="4"/>
      <c r="S21" s="4"/>
      <c r="T21" s="4"/>
      <c r="U21" s="4"/>
      <c r="V21" s="4"/>
      <c r="W21" s="4"/>
      <c r="X21" s="4"/>
      <c r="Y21" s="4"/>
      <c r="AB21" s="99"/>
    </row>
    <row r="22" spans="1:34" ht="12.75" customHeight="1">
      <c r="A22" s="4"/>
      <c r="B22" s="4"/>
      <c r="C22" s="37"/>
      <c r="D22" s="241"/>
      <c r="E22" s="242"/>
      <c r="F22" s="242"/>
      <c r="G22" s="242"/>
      <c r="H22" s="242"/>
      <c r="I22" s="242"/>
      <c r="J22" s="242"/>
      <c r="K22" s="242"/>
      <c r="L22" s="243"/>
      <c r="M22" s="4"/>
      <c r="N22" s="4"/>
      <c r="O22" s="115"/>
      <c r="P22" s="80"/>
      <c r="Q22" s="80"/>
      <c r="R22" s="80"/>
      <c r="S22" s="80"/>
      <c r="T22" s="80"/>
      <c r="U22" s="4"/>
      <c r="V22" s="4"/>
      <c r="W22" s="4"/>
      <c r="X22" s="4"/>
      <c r="Y22" s="4"/>
    </row>
    <row r="23" spans="1:34" ht="12.75">
      <c r="A23" s="4"/>
      <c r="B23" s="4"/>
      <c r="C23" s="37"/>
      <c r="D23" s="244"/>
      <c r="E23" s="245"/>
      <c r="F23" s="245"/>
      <c r="G23" s="245"/>
      <c r="H23" s="245"/>
      <c r="I23" s="245"/>
      <c r="J23" s="245"/>
      <c r="K23" s="245"/>
      <c r="L23" s="246"/>
      <c r="M23" s="36"/>
      <c r="N23" s="36"/>
      <c r="O23" s="80"/>
      <c r="P23" s="80"/>
      <c r="Q23" s="80"/>
      <c r="R23" s="80"/>
      <c r="S23" s="80"/>
      <c r="T23" s="80"/>
      <c r="U23" s="4"/>
      <c r="V23" s="4"/>
      <c r="W23" s="4"/>
      <c r="X23" s="4"/>
      <c r="Y23" s="4"/>
    </row>
    <row r="24" spans="1:34" ht="22.5" customHeight="1">
      <c r="A24" s="4"/>
      <c r="B24" s="146"/>
      <c r="C24" s="81"/>
      <c r="D24" s="37"/>
      <c r="E24" s="37"/>
      <c r="F24" s="37"/>
      <c r="G24" s="4"/>
      <c r="H24" s="37"/>
      <c r="I24" s="36"/>
      <c r="J24" s="36"/>
      <c r="K24" s="36"/>
      <c r="L24" s="36"/>
      <c r="M24" s="36"/>
      <c r="N24" s="36"/>
      <c r="O24" s="36"/>
      <c r="P24" s="36"/>
      <c r="Q24" s="36"/>
      <c r="R24" s="4"/>
      <c r="S24" s="4"/>
      <c r="T24" s="4"/>
      <c r="U24" s="4"/>
      <c r="V24" s="4"/>
      <c r="W24" s="4"/>
      <c r="X24" s="4"/>
      <c r="Y24" s="4"/>
    </row>
    <row r="25" spans="1:34" ht="18">
      <c r="A25" s="69"/>
      <c r="B25" s="69" t="s">
        <v>104</v>
      </c>
      <c r="C25" s="69"/>
      <c r="D25" s="69"/>
      <c r="E25" s="69"/>
      <c r="F25" s="69"/>
      <c r="G25" s="69"/>
      <c r="H25" s="69"/>
      <c r="I25" s="69"/>
      <c r="J25" s="69"/>
      <c r="K25" s="69"/>
      <c r="L25" s="69"/>
      <c r="M25" s="69"/>
      <c r="N25" s="69"/>
      <c r="O25" s="69"/>
      <c r="P25" s="69"/>
      <c r="Q25" s="69"/>
      <c r="R25" s="69"/>
      <c r="S25" s="69"/>
      <c r="T25" s="69"/>
      <c r="U25" s="69"/>
      <c r="V25" s="69"/>
      <c r="W25" s="69"/>
      <c r="X25" s="69"/>
      <c r="Y25" s="69"/>
      <c r="AB25" s="5" t="e">
        <f>IF(($L$16-$L$15)&gt;1,"tests","test")</f>
        <v>#VALUE!</v>
      </c>
    </row>
    <row r="26" spans="1:34" ht="12.75">
      <c r="A26" s="4"/>
      <c r="B26" s="4"/>
      <c r="C26" s="4"/>
      <c r="D26" s="4"/>
      <c r="E26" s="4"/>
      <c r="F26" s="4"/>
      <c r="G26" s="4"/>
      <c r="H26" s="4"/>
      <c r="I26" s="4"/>
      <c r="J26" s="4"/>
      <c r="K26" s="4"/>
      <c r="L26" s="4"/>
      <c r="M26" s="4"/>
      <c r="N26" s="4"/>
      <c r="O26" s="4"/>
      <c r="P26" s="4"/>
      <c r="Q26" s="4"/>
      <c r="R26" s="4"/>
      <c r="S26" s="4"/>
      <c r="T26" s="4"/>
      <c r="U26" s="4"/>
      <c r="V26" s="4"/>
      <c r="W26" s="4"/>
      <c r="X26" s="4"/>
      <c r="Y26" s="4"/>
    </row>
    <row r="27" spans="1:34" ht="12.75">
      <c r="A27" s="4"/>
      <c r="B27" s="147"/>
      <c r="C27" s="267" t="s">
        <v>79</v>
      </c>
      <c r="D27" s="226"/>
      <c r="E27" s="226"/>
      <c r="F27" s="267" t="s">
        <v>10</v>
      </c>
      <c r="G27" s="226"/>
      <c r="H27" s="268"/>
      <c r="I27" s="237" t="s">
        <v>321</v>
      </c>
      <c r="J27" s="237"/>
      <c r="K27" s="237"/>
      <c r="L27" s="237" t="s">
        <v>322</v>
      </c>
      <c r="M27" s="237"/>
      <c r="N27" s="237"/>
      <c r="O27" s="226" t="s">
        <v>289</v>
      </c>
      <c r="P27" s="226"/>
      <c r="Q27" s="227"/>
      <c r="R27" s="4"/>
      <c r="S27" s="71"/>
      <c r="T27" s="4"/>
      <c r="U27" s="4"/>
      <c r="V27" s="71"/>
      <c r="W27" s="4"/>
      <c r="X27" s="4"/>
      <c r="Y27" s="4"/>
      <c r="Z27" s="11"/>
      <c r="AA27" s="11"/>
      <c r="AB27" s="11"/>
    </row>
    <row r="28" spans="1:34" ht="41.25" customHeight="1">
      <c r="A28" s="4"/>
      <c r="B28" s="74" t="s">
        <v>134</v>
      </c>
      <c r="C28" s="75" t="s">
        <v>323</v>
      </c>
      <c r="D28" s="73" t="s">
        <v>337</v>
      </c>
      <c r="E28" s="88" t="s">
        <v>18</v>
      </c>
      <c r="F28" s="75" t="s">
        <v>323</v>
      </c>
      <c r="G28" s="73" t="s">
        <v>324</v>
      </c>
      <c r="H28" s="88" t="s">
        <v>18</v>
      </c>
      <c r="I28" s="75" t="s">
        <v>323</v>
      </c>
      <c r="J28" s="73" t="s">
        <v>324</v>
      </c>
      <c r="K28" s="88" t="s">
        <v>18</v>
      </c>
      <c r="L28" s="75" t="s">
        <v>323</v>
      </c>
      <c r="M28" s="73" t="s">
        <v>324</v>
      </c>
      <c r="N28" s="88" t="s">
        <v>18</v>
      </c>
      <c r="O28" s="75" t="s">
        <v>323</v>
      </c>
      <c r="P28" s="73" t="s">
        <v>324</v>
      </c>
      <c r="Q28" s="88" t="s">
        <v>18</v>
      </c>
      <c r="R28" s="123" t="s">
        <v>138</v>
      </c>
      <c r="S28" s="73" t="s">
        <v>139</v>
      </c>
      <c r="T28" s="73" t="s">
        <v>18</v>
      </c>
      <c r="U28" s="4"/>
      <c r="V28" s="152" t="s">
        <v>190</v>
      </c>
      <c r="W28" s="153"/>
      <c r="X28" s="154">
        <f>COUNTIF($T$29:$T$58,"PASS")</f>
        <v>0</v>
      </c>
      <c r="Y28" s="4"/>
      <c r="AA28" s="172" t="s">
        <v>325</v>
      </c>
      <c r="AB28" s="172" t="s">
        <v>326</v>
      </c>
      <c r="AC28" s="172" t="s">
        <v>327</v>
      </c>
      <c r="AD28" s="172" t="s">
        <v>328</v>
      </c>
      <c r="AE28" s="172" t="s">
        <v>329</v>
      </c>
    </row>
    <row r="29" spans="1:34" ht="15" customHeight="1">
      <c r="A29" s="4"/>
      <c r="B29" s="180" t="str">
        <f>IF('Engine Family #1'!$M$11&lt;&gt;"",'Engine Family #1'!$M$11,"")</f>
        <v/>
      </c>
      <c r="C29" s="77" t="str">
        <f>IF('Engine Family #1'!$N$16="Y",'Engine Family #1'!$R$12,"")</f>
        <v/>
      </c>
      <c r="D29" s="194" t="str">
        <f>IF('Engine Family #1'!$R$16&lt;&gt;"",'Engine Family #1'!$R$16,"")</f>
        <v/>
      </c>
      <c r="E29" s="179" t="str">
        <f t="shared" ref="E29:E35" si="0">IF(OR(C29="",D29=""),"",IF(AND(C29&lt;&gt;"",D29&lt;&gt;"",C29&lt;=D29),"PASS","FAIL"))</f>
        <v/>
      </c>
      <c r="F29" s="76" t="str">
        <f>IF('Engine Family #1'!$N$16="Y",'Engine Family #1'!$V$12,"")</f>
        <v/>
      </c>
      <c r="G29" s="97" t="str">
        <f>IF('Engine Family #1'!$V$16&lt;&gt;"",'Engine Family #1'!$V$16,"")</f>
        <v/>
      </c>
      <c r="H29" s="179" t="str">
        <f t="shared" ref="H29:H35" si="1">IF(OR(F29="",G29=""),"",IF(AND(F29&lt;&gt;"",G29&lt;&gt;"",F29&lt;=G29),"PASS","FAIL"))</f>
        <v/>
      </c>
      <c r="I29" s="77" t="str">
        <f>IF('Engine Family #1'!$G$23="Y",(IF('Engine Family #1'!$N$16="Y",'Engine Family #1'!$Z$12,"")),"")</f>
        <v/>
      </c>
      <c r="J29" s="97" t="str">
        <f>IF('Engine Family #1'!$G$23="Y",(IF('Engine Family #1'!$Z$16&lt;&gt;"",'Engine Family #1'!$Z$16,"")),"")</f>
        <v/>
      </c>
      <c r="K29" s="181" t="str">
        <f t="shared" ref="K29:K35" si="2">IF(OR(I29="",J29=""),"",IF(AND(I29&lt;&gt;"",J29&lt;&gt;"",I29&lt;=J29),"PASS","FAIL"))</f>
        <v/>
      </c>
      <c r="L29" s="77" t="str">
        <f>IF('Engine Family #1'!$G$23="N",(IF('Engine Family #1'!$N$16="Y",'Engine Family #1'!$AD$12,"")),"")</f>
        <v/>
      </c>
      <c r="M29" s="97" t="str">
        <f>IF('Engine Family #1'!$G$23="N",(IF('Engine Family #1'!$AD$16&lt;&gt;"",'Engine Family #1'!$AD$16,"")),"")</f>
        <v/>
      </c>
      <c r="N29" s="182" t="str">
        <f t="shared" ref="N29:N55" si="3">IF(OR(L29="",M29=""),"",IF(AND(L29&lt;&gt;"",M29&lt;&gt;"",L29&lt;=M29),"PASS","FAIL"))</f>
        <v/>
      </c>
      <c r="O29" s="76" t="str">
        <f>IF('Engine Family #1'!$G$23="N",(IF('Engine Family #1'!$N$16="Y",'Engine Family #1'!$Z$12,"")),"")</f>
        <v/>
      </c>
      <c r="P29" s="97" t="str">
        <f>IF('Engine Family #1'!$G$23="N",(IF('Engine Family #1'!$Z$16&lt;&gt;"",'Engine Family #1'!$Z$16,"")),"")</f>
        <v/>
      </c>
      <c r="Q29" s="182" t="str">
        <f t="shared" ref="Q29" si="4">IF(OR(O29="",P29=""),"",IF(AND(O29&lt;&gt;"",P29&lt;&gt;"",O29&lt;=P29),"PASS","FAIL"))</f>
        <v/>
      </c>
      <c r="R29" s="188" t="str">
        <f t="shared" ref="R29:R58" si="5">G77</f>
        <v/>
      </c>
      <c r="S29" s="45" t="str">
        <f>$AG29</f>
        <v/>
      </c>
      <c r="T29" s="45" t="str">
        <f t="shared" ref="T29:T58" si="6">IF($S29="FAIL","FAIL",IF($R29="OPEN","OPEN",IF(AND($S29="PASS",$R29="PASS"),"PASS","")))</f>
        <v/>
      </c>
      <c r="U29" s="4"/>
      <c r="V29" s="152" t="s">
        <v>191</v>
      </c>
      <c r="W29" s="153"/>
      <c r="X29" s="154">
        <f>COUNTIF($T$29:$T$58,"FAIL")</f>
        <v>0</v>
      </c>
      <c r="Y29" s="4"/>
      <c r="AA29" s="5">
        <f>IF($E29="FAIL",10,IF($E29="PASS",1,0))</f>
        <v>0</v>
      </c>
      <c r="AB29" s="5">
        <f>IF($H29="FAIL",10,IF($H29="PASS",1,0))</f>
        <v>0</v>
      </c>
      <c r="AC29" s="5">
        <f>IF($K29="FAIL",10,IF($K29="PASS",1,0))</f>
        <v>0</v>
      </c>
      <c r="AD29" s="5">
        <f>IF($N29="FAIL",10,IF($N29="PASS",1,0))</f>
        <v>0</v>
      </c>
      <c r="AE29" s="5">
        <f>IF($Q29="FAIL",10,IF($Q29="PASS",1,0))</f>
        <v>0</v>
      </c>
      <c r="AF29" s="173">
        <f>IF($L$13&lt;&gt;"Category 3",IF('Engine Family #1'!$G$23="Y",(AA29+AB29+AC29),(AA29+AB29+AD29+AE29)),AD29)</f>
        <v>0</v>
      </c>
      <c r="AG29" s="174" t="str">
        <f>IF($AF29&gt;9,"FAIL",IF($L$13&lt;&gt;"Category 3",IF('Engine Family #1'!$G$23="Y",IF($AF29=3,"PASS",""),IF($AF29=4,"PASS","")),IF($AF29=1,"PASS","")))</f>
        <v/>
      </c>
    </row>
    <row r="30" spans="1:34" ht="15" customHeight="1">
      <c r="A30" s="4"/>
      <c r="B30" s="180" t="str">
        <f>IF('Engine Family #2'!$M$11&lt;&gt;"",'Engine Family #2'!$M$11,"")</f>
        <v/>
      </c>
      <c r="C30" s="77" t="str">
        <f>IF('Engine Family #2'!$N$16="Y",'Engine Family #2'!$R$12,"")</f>
        <v/>
      </c>
      <c r="D30" s="194" t="str">
        <f>IF('Engine Family #2'!$R$16&lt;&gt;"",'Engine Family #2'!$R$16,"")</f>
        <v/>
      </c>
      <c r="E30" s="179" t="str">
        <f t="shared" si="0"/>
        <v/>
      </c>
      <c r="F30" s="76" t="str">
        <f>IF('Engine Family #2'!$N$16="Y",'Engine Family #2'!$V$12,"")</f>
        <v/>
      </c>
      <c r="G30" s="97" t="str">
        <f>IF('Engine Family #2'!$V$16&lt;&gt;"",'Engine Family #2'!$V$16,"")</f>
        <v/>
      </c>
      <c r="H30" s="179" t="str">
        <f t="shared" si="1"/>
        <v/>
      </c>
      <c r="I30" s="77" t="str">
        <f>IF('Engine Family #2'!$G$23="Y",(IF('Engine Family #2'!$N$16="Y",'Engine Family #2'!$Z$12,"")),"")</f>
        <v/>
      </c>
      <c r="J30" s="97" t="str">
        <f>IF('Engine Family #2'!$G$23="Y",(IF('Engine Family #2'!$Z$16&lt;&gt;"",'Engine Family #2'!$Z$16,"")),"")</f>
        <v/>
      </c>
      <c r="K30" s="181" t="str">
        <f t="shared" si="2"/>
        <v/>
      </c>
      <c r="L30" s="77" t="str">
        <f>IF('Engine Family #2'!$G$23="N",(IF('Engine Family #2'!$N$16="Y",'Engine Family #2'!$AD$12,"")),"")</f>
        <v/>
      </c>
      <c r="M30" s="97" t="str">
        <f>IF('Engine Family #2'!$G$23="N",(IF('Engine Family #2'!$AD$16&lt;&gt;"",'Engine Family #2'!$AD$16,"")),"")</f>
        <v/>
      </c>
      <c r="N30" s="182" t="str">
        <f t="shared" si="3"/>
        <v/>
      </c>
      <c r="O30" s="76" t="str">
        <f>IF('Engine Family #2'!$G$23="N",(IF('Engine Family #2'!$N$16="Y",'Engine Family #2'!$Z$12,"")),"")</f>
        <v/>
      </c>
      <c r="P30" s="97" t="str">
        <f>IF('Engine Family #2'!$G$23="N",(IF('Engine Family #2'!$Z$16&lt;&gt;"",'Engine Family #2'!$Z$16,"")),"")</f>
        <v/>
      </c>
      <c r="Q30" s="182" t="str">
        <f t="shared" ref="Q30:Q58" si="7">IF(OR(O30="",P30=""),"",IF(AND(O30&lt;&gt;"",P30&lt;&gt;"",O30&lt;=P30),"PASS","FAIL"))</f>
        <v/>
      </c>
      <c r="R30" s="188" t="str">
        <f t="shared" si="5"/>
        <v/>
      </c>
      <c r="S30" s="45" t="str">
        <f t="shared" ref="S30:S58" si="8">$AG30</f>
        <v/>
      </c>
      <c r="T30" s="45" t="str">
        <f t="shared" si="6"/>
        <v/>
      </c>
      <c r="U30" s="4"/>
      <c r="V30" s="152" t="s">
        <v>192</v>
      </c>
      <c r="W30" s="153"/>
      <c r="X30" s="154">
        <f>COUNTIF($T$29:$T$58,"OPEN")</f>
        <v>0</v>
      </c>
      <c r="Y30" s="4"/>
      <c r="AA30" s="5">
        <f t="shared" ref="AA30:AA58" si="9">IF($E30="FAIL",10,IF($E30="PASS",1,0))</f>
        <v>0</v>
      </c>
      <c r="AB30" s="5">
        <f t="shared" ref="AB30:AB58" si="10">IF($H30="FAIL",10,IF($H30="PASS",1,0))</f>
        <v>0</v>
      </c>
      <c r="AC30" s="5">
        <f t="shared" ref="AC30:AC58" si="11">IF($K30="FAIL",10,IF($K30="PASS",1,0))</f>
        <v>0</v>
      </c>
      <c r="AD30" s="5">
        <f t="shared" ref="AD30:AD58" si="12">IF($N30="FAIL",10,IF($N30="PASS",1,0))</f>
        <v>0</v>
      </c>
      <c r="AE30" s="5">
        <f t="shared" ref="AE30:AE58" si="13">IF($Q30="FAIL",10,IF($Q30="PASS",1,0))</f>
        <v>0</v>
      </c>
      <c r="AF30" s="175">
        <f>IF($L$13&lt;&gt;"Category 3",IF('Engine Family #2'!$G$23="Y",(AA30+AB30+AC30),(AA30+AB30+AD30+AE30)),AD30)</f>
        <v>0</v>
      </c>
      <c r="AG30" s="176" t="str">
        <f>IF($AF30&gt;9,"FAIL",IF($L$13&lt;&gt;"Category 3",IF('Engine Family #2'!$G$23="Y",IF($AF30=3,"PASS",""),IF($AF30=4,"PASS","")),IF($AF30=1,"PASS","")))</f>
        <v/>
      </c>
    </row>
    <row r="31" spans="1:34" ht="15" customHeight="1">
      <c r="A31" s="4"/>
      <c r="B31" s="180" t="str">
        <f>IF('Engine Family #3'!$M$11&lt;&gt;"",'Engine Family #3'!$M$11,"")</f>
        <v/>
      </c>
      <c r="C31" s="77" t="str">
        <f>IF('Engine Family #3'!$N$16="Y",'Engine Family #3'!$R$12,"")</f>
        <v/>
      </c>
      <c r="D31" s="194" t="str">
        <f>IF('Engine Family #3'!$R$16&lt;&gt;"",'Engine Family #3'!$R$16,"")</f>
        <v/>
      </c>
      <c r="E31" s="179" t="str">
        <f t="shared" si="0"/>
        <v/>
      </c>
      <c r="F31" s="76" t="str">
        <f>IF('Engine Family #3'!$N$16="Y",'Engine Family #3'!$V$12,"")</f>
        <v/>
      </c>
      <c r="G31" s="97" t="str">
        <f>IF('Engine Family #3'!$V$16&lt;&gt;"",'Engine Family #3'!$V$16,"")</f>
        <v/>
      </c>
      <c r="H31" s="179" t="str">
        <f t="shared" si="1"/>
        <v/>
      </c>
      <c r="I31" s="77" t="str">
        <f>IF('Engine Family #3'!$G$23="Y",(IF('Engine Family #3'!$N$16="Y",'Engine Family #3'!$Z$12,"")),"")</f>
        <v/>
      </c>
      <c r="J31" s="97" t="str">
        <f>IF('Engine Family #3'!$G$23="Y",(IF('Engine Family #3'!$Z$16&lt;&gt;"",'Engine Family #3'!$Z$16,"")),"")</f>
        <v/>
      </c>
      <c r="K31" s="181" t="str">
        <f t="shared" si="2"/>
        <v/>
      </c>
      <c r="L31" s="77" t="str">
        <f>IF('Engine Family #3'!$G$23="N",(IF('Engine Family #3'!$N$16="Y",'Engine Family #3'!$AD$12,"")),"")</f>
        <v/>
      </c>
      <c r="M31" s="97" t="str">
        <f>IF('Engine Family #3'!$G$23="N",(IF('Engine Family #3'!$AD$16&lt;&gt;"",'Engine Family #3'!$AD$16,"")),"")</f>
        <v/>
      </c>
      <c r="N31" s="182" t="str">
        <f t="shared" si="3"/>
        <v/>
      </c>
      <c r="O31" s="76" t="str">
        <f>IF('Engine Family #3'!$G$23="N",(IF('Engine Family #3'!$N$16="Y",'Engine Family #3'!$Z$12,"")),"")</f>
        <v/>
      </c>
      <c r="P31" s="97" t="str">
        <f>IF('Engine Family #3'!$G$23="N",(IF('Engine Family #3'!$Z$16&lt;&gt;"",'Engine Family #3'!$Z$16,"")),"")</f>
        <v/>
      </c>
      <c r="Q31" s="182" t="str">
        <f t="shared" si="7"/>
        <v/>
      </c>
      <c r="R31" s="188" t="str">
        <f t="shared" si="5"/>
        <v/>
      </c>
      <c r="S31" s="45" t="str">
        <f t="shared" si="8"/>
        <v/>
      </c>
      <c r="T31" s="45" t="str">
        <f t="shared" si="6"/>
        <v/>
      </c>
      <c r="U31" s="32"/>
      <c r="V31" s="153"/>
      <c r="W31" s="153"/>
      <c r="X31" s="153"/>
      <c r="Y31" s="4"/>
      <c r="AA31" s="5">
        <f t="shared" si="9"/>
        <v>0</v>
      </c>
      <c r="AB31" s="5">
        <f t="shared" si="10"/>
        <v>0</v>
      </c>
      <c r="AC31" s="5">
        <f t="shared" si="11"/>
        <v>0</v>
      </c>
      <c r="AD31" s="5">
        <f t="shared" si="12"/>
        <v>0</v>
      </c>
      <c r="AE31" s="5">
        <f t="shared" si="13"/>
        <v>0</v>
      </c>
      <c r="AF31" s="175">
        <f>IF($L$13&lt;&gt;"Category 3",IF('Engine Family #3'!$G$23="Y",(AA31+AB31+AC31),(AA31+AB31+AD31+AE31)),AD31)</f>
        <v>0</v>
      </c>
      <c r="AG31" s="176" t="str">
        <f>IF($AF31&gt;9,"FAIL",IF($L$13&lt;&gt;"Category 3",IF('Engine Family #3'!$G$23="Y",IF($AF31=3,"PASS",""),IF($AF31=4,"PASS","")),IF($AF31=1,"PASS","")))</f>
        <v/>
      </c>
      <c r="AH31" s="24"/>
    </row>
    <row r="32" spans="1:34" ht="15" customHeight="1">
      <c r="A32" s="4"/>
      <c r="B32" s="180" t="str">
        <f>IF('Engine Family #4'!$M$11&lt;&gt;"",'Engine Family #4'!$M$11,"")</f>
        <v/>
      </c>
      <c r="C32" s="77" t="str">
        <f>IF('Engine Family #4'!$N$16="Y",'Engine Family #4'!$R$12,"")</f>
        <v/>
      </c>
      <c r="D32" s="194" t="str">
        <f>IF('Engine Family #4'!$R$16&lt;&gt;"",'Engine Family #4'!$R$16,"")</f>
        <v/>
      </c>
      <c r="E32" s="179" t="str">
        <f t="shared" si="0"/>
        <v/>
      </c>
      <c r="F32" s="76" t="str">
        <f>IF('Engine Family #4'!$N$16="Y",'Engine Family #4'!$V$12,"")</f>
        <v/>
      </c>
      <c r="G32" s="97" t="str">
        <f>IF('Engine Family #4'!$V$16&lt;&gt;"",'Engine Family #4'!$V$16,"")</f>
        <v/>
      </c>
      <c r="H32" s="179" t="str">
        <f t="shared" si="1"/>
        <v/>
      </c>
      <c r="I32" s="77" t="str">
        <f>IF('Engine Family #4'!$G$23="Y",(IF('Engine Family #4'!$N$16="Y",'Engine Family #4'!$Z$12,"")),"")</f>
        <v/>
      </c>
      <c r="J32" s="97" t="str">
        <f>IF('Engine Family #4'!$G$23="Y",(IF('Engine Family #4'!$Z$16&lt;&gt;"",'Engine Family #4'!$Z$16,"")),"")</f>
        <v/>
      </c>
      <c r="K32" s="181" t="str">
        <f t="shared" si="2"/>
        <v/>
      </c>
      <c r="L32" s="77" t="str">
        <f>IF('Engine Family #4'!$G$23="N",(IF('Engine Family #4'!$N$16="Y",'Engine Family #4'!$AD$12,"")),"")</f>
        <v/>
      </c>
      <c r="M32" s="97" t="str">
        <f>IF('Engine Family #4'!$G$23="N",(IF('Engine Family #4'!$AD$16&lt;&gt;"",'Engine Family #4'!$AD$16,"")),"")</f>
        <v/>
      </c>
      <c r="N32" s="182" t="str">
        <f t="shared" si="3"/>
        <v/>
      </c>
      <c r="O32" s="76" t="str">
        <f>IF('Engine Family #4'!$G$23="N",(IF('Engine Family #4'!$N$16="Y",'Engine Family #4'!$Z$12,"")),"")</f>
        <v/>
      </c>
      <c r="P32" s="97" t="str">
        <f>IF('Engine Family #4'!$G$23="N",(IF('Engine Family #4'!$Z$16&lt;&gt;"",'Engine Family #4'!$Z$16,"")),"")</f>
        <v/>
      </c>
      <c r="Q32" s="182" t="str">
        <f t="shared" si="7"/>
        <v/>
      </c>
      <c r="R32" s="188" t="str">
        <f t="shared" si="5"/>
        <v/>
      </c>
      <c r="S32" s="45" t="str">
        <f t="shared" si="8"/>
        <v/>
      </c>
      <c r="T32" s="45" t="str">
        <f t="shared" si="6"/>
        <v/>
      </c>
      <c r="U32" s="4"/>
      <c r="V32" s="153"/>
      <c r="W32" s="153"/>
      <c r="X32" s="153"/>
      <c r="Y32" s="4"/>
      <c r="AA32" s="5">
        <f t="shared" si="9"/>
        <v>0</v>
      </c>
      <c r="AB32" s="5">
        <f t="shared" si="10"/>
        <v>0</v>
      </c>
      <c r="AC32" s="5">
        <f t="shared" si="11"/>
        <v>0</v>
      </c>
      <c r="AD32" s="5">
        <f t="shared" si="12"/>
        <v>0</v>
      </c>
      <c r="AE32" s="5">
        <f t="shared" si="13"/>
        <v>0</v>
      </c>
      <c r="AF32" s="175">
        <f>IF($L$13&lt;&gt;"Category 3",IF('Engine Family #4'!$G$23="Y",(AA32+AB32+AC32),(AA32+AB32+AD32+AE32)),AD32)</f>
        <v>0</v>
      </c>
      <c r="AG32" s="176" t="str">
        <f>IF($AF32&gt;9,"FAIL",IF($L$13&lt;&gt;"Category 3",IF('Engine Family #4'!$G$23="Y",IF($AF32=3,"PASS",""),IF($AF32=4,"PASS","")),IF($AF32=1,"PASS","")))</f>
        <v/>
      </c>
      <c r="AH32" s="24"/>
    </row>
    <row r="33" spans="1:33" ht="15" customHeight="1">
      <c r="A33" s="4"/>
      <c r="B33" s="180" t="str">
        <f>IF('Engine Family #5'!$M$11&lt;&gt;"",'Engine Family #5'!$M$11,"")</f>
        <v/>
      </c>
      <c r="C33" s="77" t="str">
        <f>IF('Engine Family #5'!$N$16="Y",'Engine Family #5'!$R$12,"")</f>
        <v/>
      </c>
      <c r="D33" s="194" t="str">
        <f>IF('Engine Family #5'!$R$16&lt;&gt;"",'Engine Family #5'!$R$16,"")</f>
        <v/>
      </c>
      <c r="E33" s="179" t="str">
        <f t="shared" si="0"/>
        <v/>
      </c>
      <c r="F33" s="76" t="str">
        <f>IF('Engine Family #5'!$N$16="Y",'Engine Family #5'!$V$12,"")</f>
        <v/>
      </c>
      <c r="G33" s="97" t="str">
        <f>IF('Engine Family #5'!$V$16&lt;&gt;"",'Engine Family #5'!$V$16,"")</f>
        <v/>
      </c>
      <c r="H33" s="179" t="str">
        <f t="shared" si="1"/>
        <v/>
      </c>
      <c r="I33" s="77" t="str">
        <f>IF('Engine Family #5'!$G$23="Y",(IF('Engine Family #5'!$N$16="Y",'Engine Family #5'!$Z$12,"")),"")</f>
        <v/>
      </c>
      <c r="J33" s="97" t="str">
        <f>IF('Engine Family #5'!$G$23="Y",(IF('Engine Family #5'!$Z$16&lt;&gt;"",'Engine Family #5'!$Z$16,"")),"")</f>
        <v/>
      </c>
      <c r="K33" s="181" t="str">
        <f t="shared" si="2"/>
        <v/>
      </c>
      <c r="L33" s="77" t="str">
        <f>IF('Engine Family #5'!$G$23="N",(IF('Engine Family #5'!$N$16="Y",'Engine Family #5'!$AD$12,"")),"")</f>
        <v/>
      </c>
      <c r="M33" s="97" t="str">
        <f>IF('Engine Family #5'!$G$23="N",(IF('Engine Family #5'!$AD$16&lt;&gt;"",'Engine Family #5'!$AD$16,"")),"")</f>
        <v/>
      </c>
      <c r="N33" s="182" t="str">
        <f t="shared" si="3"/>
        <v/>
      </c>
      <c r="O33" s="76" t="str">
        <f>IF('Engine Family #5'!$G$23="N",(IF('Engine Family #5'!$N$16="Y",'Engine Family #5'!$Z$12,"")),"")</f>
        <v/>
      </c>
      <c r="P33" s="97" t="str">
        <f>IF('Engine Family #5'!$G$23="N",(IF('Engine Family #5'!$Z$16&lt;&gt;"",'Engine Family #5'!$Z$16,"")),"")</f>
        <v/>
      </c>
      <c r="Q33" s="182" t="str">
        <f t="shared" si="7"/>
        <v/>
      </c>
      <c r="R33" s="188" t="str">
        <f t="shared" si="5"/>
        <v/>
      </c>
      <c r="S33" s="45" t="str">
        <f t="shared" si="8"/>
        <v/>
      </c>
      <c r="T33" s="45" t="str">
        <f t="shared" si="6"/>
        <v/>
      </c>
      <c r="U33" s="4"/>
      <c r="V33" s="152" t="s">
        <v>297</v>
      </c>
      <c r="W33" s="153"/>
      <c r="X33" s="230" t="str">
        <f>IF(AND($L$13=$V$73,$L$16=0),"",IF(AND($L$15&lt;&gt;"",$L$16&lt;&gt;""),IF($L$15&lt;$L$16,"OPEN","PASS"),""))</f>
        <v/>
      </c>
      <c r="Y33" s="4"/>
      <c r="AA33" s="5">
        <f t="shared" si="9"/>
        <v>0</v>
      </c>
      <c r="AB33" s="5">
        <f t="shared" si="10"/>
        <v>0</v>
      </c>
      <c r="AC33" s="5">
        <f t="shared" si="11"/>
        <v>0</v>
      </c>
      <c r="AD33" s="5">
        <f t="shared" si="12"/>
        <v>0</v>
      </c>
      <c r="AE33" s="5">
        <f t="shared" si="13"/>
        <v>0</v>
      </c>
      <c r="AF33" s="175">
        <f>IF($L$13&lt;&gt;"Category 3",IF('Engine Family #5'!$G$23="Y",(AA33+AB33+AC33),(AA33+AB33+AD33+AE33)),AD33)</f>
        <v>0</v>
      </c>
      <c r="AG33" s="176" t="str">
        <f>IF($AF33&gt;9,"FAIL",IF($L$13&lt;&gt;"Category 3",IF('Engine Family #5'!$G$23="Y",IF($AF33=3,"PASS",""),IF($AF33=4,"PASS","")),IF($AF33=1,"PASS","")))</f>
        <v/>
      </c>
    </row>
    <row r="34" spans="1:33" ht="15" customHeight="1">
      <c r="A34" s="4"/>
      <c r="B34" s="180" t="str">
        <f>IF('Engine Family #6'!$M$11&lt;&gt;"",'Engine Family #6'!$M$11,"")</f>
        <v/>
      </c>
      <c r="C34" s="77" t="str">
        <f>IF('Engine Family #6'!$N$16="Y",'Engine Family #6'!$R$12,"")</f>
        <v/>
      </c>
      <c r="D34" s="194" t="str">
        <f>IF('Engine Family #6'!$R$16&lt;&gt;"",'Engine Family #6'!$R$16,"")</f>
        <v/>
      </c>
      <c r="E34" s="179" t="str">
        <f t="shared" si="0"/>
        <v/>
      </c>
      <c r="F34" s="76" t="str">
        <f>IF('Engine Family #6'!$N$16="Y",'Engine Family #6'!$V$12,"")</f>
        <v/>
      </c>
      <c r="G34" s="97" t="str">
        <f>IF('Engine Family #6'!$V$16&lt;&gt;"",'Engine Family #6'!$V$16,"")</f>
        <v/>
      </c>
      <c r="H34" s="179" t="str">
        <f t="shared" si="1"/>
        <v/>
      </c>
      <c r="I34" s="77" t="str">
        <f>IF('Engine Family #6'!$G$23="Y",(IF('Engine Family #6'!$N$16="Y",'Engine Family #6'!$Z$12,"")),"")</f>
        <v/>
      </c>
      <c r="J34" s="97" t="str">
        <f>IF('Engine Family #6'!$G$23="Y",(IF('Engine Family #6'!$Z$16&lt;&gt;"",'Engine Family #6'!$Z$16,"")),"")</f>
        <v/>
      </c>
      <c r="K34" s="181" t="str">
        <f t="shared" si="2"/>
        <v/>
      </c>
      <c r="L34" s="77" t="str">
        <f>IF('Engine Family #6'!$G$23="N",(IF('Engine Family #6'!$N$16="Y",'Engine Family #6'!$AD$12,"")),"")</f>
        <v/>
      </c>
      <c r="M34" s="97" t="str">
        <f>IF('Engine Family #6'!$G$23="N",(IF('Engine Family #6'!$AD$16&lt;&gt;"",'Engine Family #6'!$AD$16,"")),"")</f>
        <v/>
      </c>
      <c r="N34" s="182" t="str">
        <f t="shared" si="3"/>
        <v/>
      </c>
      <c r="O34" s="76" t="str">
        <f>IF('Engine Family #6'!$G$23="N",(IF('Engine Family #6'!$N$16="Y",'Engine Family #6'!$Z$12,"")),"")</f>
        <v/>
      </c>
      <c r="P34" s="97" t="str">
        <f>IF('Engine Family #6'!$G$23="N",(IF('Engine Family #6'!$Z$16&lt;&gt;"",'Engine Family #6'!$Z$16,"")),"")</f>
        <v/>
      </c>
      <c r="Q34" s="182" t="str">
        <f t="shared" si="7"/>
        <v/>
      </c>
      <c r="R34" s="188" t="str">
        <f t="shared" si="5"/>
        <v/>
      </c>
      <c r="S34" s="45" t="str">
        <f t="shared" si="8"/>
        <v/>
      </c>
      <c r="T34" s="45" t="str">
        <f t="shared" si="6"/>
        <v/>
      </c>
      <c r="U34" s="4"/>
      <c r="V34" s="152" t="s">
        <v>300</v>
      </c>
      <c r="W34" s="153"/>
      <c r="X34" s="230"/>
      <c r="Y34" s="4"/>
      <c r="AA34" s="5">
        <f t="shared" si="9"/>
        <v>0</v>
      </c>
      <c r="AB34" s="5">
        <f t="shared" si="10"/>
        <v>0</v>
      </c>
      <c r="AC34" s="5">
        <f t="shared" si="11"/>
        <v>0</v>
      </c>
      <c r="AD34" s="5">
        <f t="shared" si="12"/>
        <v>0</v>
      </c>
      <c r="AE34" s="5">
        <f t="shared" si="13"/>
        <v>0</v>
      </c>
      <c r="AF34" s="175">
        <f>IF($L$13&lt;&gt;"Category 3",IF('Engine Family #6'!$G$23="Y",(AA34+AB34+AC34),(AA34+AB34+AD34+AE34)),AD34)</f>
        <v>0</v>
      </c>
      <c r="AG34" s="176" t="str">
        <f>IF($AF34&gt;9,"FAIL",IF($L$13&lt;&gt;"Category 3",IF('Engine Family #6'!$G$23="Y",IF($AF34=3,"PASS",""),IF($AF34=4,"PASS","")),IF($AF34=1,"PASS","")))</f>
        <v/>
      </c>
    </row>
    <row r="35" spans="1:33" ht="15" customHeight="1">
      <c r="A35" s="4"/>
      <c r="B35" s="180" t="str">
        <f>IF('Engine Family #7'!$M$11&lt;&gt;"",'Engine Family #7'!$M$11,"")</f>
        <v/>
      </c>
      <c r="C35" s="77" t="str">
        <f>IF('Engine Family #7'!$N$16="Y",'Engine Family #7'!$R$12,"")</f>
        <v/>
      </c>
      <c r="D35" s="194" t="str">
        <f>IF('Engine Family #7'!$R$16&lt;&gt;"",'Engine Family #7'!$R$16,"")</f>
        <v/>
      </c>
      <c r="E35" s="179" t="str">
        <f t="shared" si="0"/>
        <v/>
      </c>
      <c r="F35" s="76" t="str">
        <f>IF('Engine Family #7'!$N$16="Y",'Engine Family #7'!$V$12,"")</f>
        <v/>
      </c>
      <c r="G35" s="97" t="str">
        <f>IF('Engine Family #7'!$V$16&lt;&gt;"",'Engine Family #7'!$V$16,"")</f>
        <v/>
      </c>
      <c r="H35" s="179" t="str">
        <f t="shared" si="1"/>
        <v/>
      </c>
      <c r="I35" s="77" t="str">
        <f>IF('Engine Family #7'!$G$23="Y",(IF('Engine Family #7'!$N$16="Y",'Engine Family #7'!$Z$12,"")),"")</f>
        <v/>
      </c>
      <c r="J35" s="97" t="str">
        <f>IF('Engine Family #7'!$G$23="Y",(IF('Engine Family #7'!$Z$16&lt;&gt;"",'Engine Family #7'!$Z$16,"")),"")</f>
        <v/>
      </c>
      <c r="K35" s="181" t="str">
        <f t="shared" si="2"/>
        <v/>
      </c>
      <c r="L35" s="77" t="str">
        <f>IF('Engine Family #7'!$G$23="N",(IF('Engine Family #7'!$N$16="Y",'Engine Family #7'!$AD$12,"")),"")</f>
        <v/>
      </c>
      <c r="M35" s="97" t="str">
        <f>IF('Engine Family #7'!$G$23="N",(IF('Engine Family #7'!$AD$16&lt;&gt;"",'Engine Family #7'!$AD$16,"")),"")</f>
        <v/>
      </c>
      <c r="N35" s="182" t="str">
        <f t="shared" si="3"/>
        <v/>
      </c>
      <c r="O35" s="76" t="str">
        <f>IF('Engine Family #7'!$G$23="N",(IF('Engine Family #7'!$N$16="Y",'Engine Family #7'!$Z$12,"")),"")</f>
        <v/>
      </c>
      <c r="P35" s="97" t="str">
        <f>IF('Engine Family #7'!$G$23="N",(IF('Engine Family #7'!$Z$16&lt;&gt;"",'Engine Family #7'!$Z$16,"")),"")</f>
        <v/>
      </c>
      <c r="Q35" s="182" t="str">
        <f t="shared" si="7"/>
        <v/>
      </c>
      <c r="R35" s="188" t="str">
        <f t="shared" si="5"/>
        <v/>
      </c>
      <c r="S35" s="45" t="str">
        <f t="shared" si="8"/>
        <v/>
      </c>
      <c r="T35" s="45" t="str">
        <f t="shared" si="6"/>
        <v/>
      </c>
      <c r="U35" s="4"/>
      <c r="V35" s="4"/>
      <c r="W35" s="228" t="str">
        <f>IF($L$13=$V$73,"The Category Sample Size Status reflects Part 1042 engine families only.  The Sample Size Status for Part 94 Category 2 engines is displayed within the corresponding Engine Family worksheets","")</f>
        <v/>
      </c>
      <c r="X35" s="228"/>
      <c r="Y35" s="228"/>
      <c r="AA35" s="5">
        <f>IF($E35="FAIL",10,IF($E35="PASS",1,0))</f>
        <v>0</v>
      </c>
      <c r="AB35" s="5">
        <f t="shared" si="10"/>
        <v>0</v>
      </c>
      <c r="AC35" s="5">
        <f t="shared" si="11"/>
        <v>0</v>
      </c>
      <c r="AD35" s="5">
        <f t="shared" si="12"/>
        <v>0</v>
      </c>
      <c r="AE35" s="5">
        <f t="shared" si="13"/>
        <v>0</v>
      </c>
      <c r="AF35" s="175">
        <f>IF($L$13&lt;&gt;"Category 3",IF('Engine Family #7'!$G$23="Y",(AA35+AB35+AC35),(AA35+AB35+AD35+AE35)),AD35)</f>
        <v>0</v>
      </c>
      <c r="AG35" s="176" t="str">
        <f>IF($AF35&gt;9,"FAIL",IF($L$13&lt;&gt;"Category 3",IF('Engine Family #7'!$G$23="Y",IF($AF35=3,"PASS",""),IF($AF35=4,"PASS","")),IF($AF35=1,"PASS","")))</f>
        <v/>
      </c>
    </row>
    <row r="36" spans="1:33" ht="15" customHeight="1">
      <c r="A36" s="4"/>
      <c r="B36" s="180" t="str">
        <f>IF('Engine Family #8'!$M$11&lt;&gt;"",'Engine Family #8'!$M$11,"")</f>
        <v/>
      </c>
      <c r="C36" s="77" t="str">
        <f>IF('Engine Family #8'!$N$16="Y",'Engine Family #8'!$R$12,"")</f>
        <v/>
      </c>
      <c r="D36" s="194" t="str">
        <f>IF('Engine Family #8'!$R$16&lt;&gt;"",'Engine Family #8'!$R$16,"")</f>
        <v/>
      </c>
      <c r="E36" s="179" t="str">
        <f t="shared" ref="E36:E45" si="14">IF(OR(C36="",D36=""),"",IF(AND(C36&lt;&gt;"",D36&lt;&gt;"",C36&lt;=D36),"PASS","FAIL"))</f>
        <v/>
      </c>
      <c r="F36" s="76" t="str">
        <f>IF('Engine Family #8'!$N$16="Y",'Engine Family #8'!$V$12,"")</f>
        <v/>
      </c>
      <c r="G36" s="97" t="str">
        <f>IF('Engine Family #8'!$V$16&lt;&gt;"",'Engine Family #8'!$V$16,"")</f>
        <v/>
      </c>
      <c r="H36" s="179" t="str">
        <f t="shared" ref="H36:H45" si="15">IF(OR(F36="",G36=""),"",IF(AND(F36&lt;&gt;"",G36&lt;&gt;"",F36&lt;=G36),"PASS","FAIL"))</f>
        <v/>
      </c>
      <c r="I36" s="77" t="str">
        <f>IF('Engine Family #8'!$G$23="Y",(IF('Engine Family #8'!$N$16="Y",'Engine Family #8'!$Z$12,"")),"")</f>
        <v/>
      </c>
      <c r="J36" s="97" t="str">
        <f>IF('Engine Family #8'!$G$23="Y",(IF('Engine Family #8'!$Z$16&lt;&gt;"",'Engine Family #8'!$Z$16,"")),"")</f>
        <v/>
      </c>
      <c r="K36" s="181" t="str">
        <f t="shared" ref="K36:K45" si="16">IF(OR(I36="",J36=""),"",IF(AND(I36&lt;&gt;"",J36&lt;&gt;"",I36&lt;=J36),"PASS","FAIL"))</f>
        <v/>
      </c>
      <c r="L36" s="77" t="str">
        <f>IF('Engine Family #8'!$G$23="N",(IF('Engine Family #8'!$N$16="Y",'Engine Family #8'!$AD$12,"")),"")</f>
        <v/>
      </c>
      <c r="M36" s="97" t="str">
        <f>IF('Engine Family #8'!$G$23="N",(IF('Engine Family #8'!$AD$16&lt;&gt;"",'Engine Family #8'!$AD$16,"")),"")</f>
        <v/>
      </c>
      <c r="N36" s="182" t="str">
        <f t="shared" si="3"/>
        <v/>
      </c>
      <c r="O36" s="76" t="str">
        <f>IF('Engine Family #8'!$G$23="N",(IF('Engine Family #8'!$N$16="Y",'Engine Family #8'!$Z$12,"")),"")</f>
        <v/>
      </c>
      <c r="P36" s="97" t="str">
        <f>IF('Engine Family #8'!$G$23="N",(IF('Engine Family #8'!$Z$16&lt;&gt;"",'Engine Family #8'!$Z$16,"")),"")</f>
        <v/>
      </c>
      <c r="Q36" s="182" t="str">
        <f t="shared" si="7"/>
        <v/>
      </c>
      <c r="R36" s="188" t="str">
        <f t="shared" si="5"/>
        <v/>
      </c>
      <c r="S36" s="45" t="str">
        <f t="shared" si="8"/>
        <v/>
      </c>
      <c r="T36" s="45" t="str">
        <f t="shared" si="6"/>
        <v/>
      </c>
      <c r="U36" s="4"/>
      <c r="V36" s="228"/>
      <c r="W36" s="228"/>
      <c r="X36" s="228"/>
      <c r="Y36" s="228"/>
      <c r="AA36" s="5">
        <f t="shared" si="9"/>
        <v>0</v>
      </c>
      <c r="AB36" s="5">
        <f t="shared" si="10"/>
        <v>0</v>
      </c>
      <c r="AC36" s="5">
        <f t="shared" si="11"/>
        <v>0</v>
      </c>
      <c r="AD36" s="5">
        <f t="shared" si="12"/>
        <v>0</v>
      </c>
      <c r="AE36" s="5">
        <f t="shared" si="13"/>
        <v>0</v>
      </c>
      <c r="AF36" s="175">
        <f>IF($L$13&lt;&gt;"Category 3",IF('Engine Family #8'!$G$23="Y",(AA36+AB36+AC36),(AA36+AB36+AD36+AE36)),AD36)</f>
        <v>0</v>
      </c>
      <c r="AG36" s="176" t="str">
        <f>IF($AF36&gt;9,"FAIL",IF($L$13&lt;&gt;"Category 3",IF('Engine Family #8'!$G$23="Y",IF($AF36=3,"PASS",""),IF($AF36=4,"PASS","")),IF($AF36=1,"PASS","")))</f>
        <v/>
      </c>
    </row>
    <row r="37" spans="1:33" ht="15" customHeight="1">
      <c r="A37" s="4"/>
      <c r="B37" s="180" t="str">
        <f>IF('Engine Family #9'!$M$11&lt;&gt;"",'Engine Family #9'!$M$11,"")</f>
        <v/>
      </c>
      <c r="C37" s="77" t="str">
        <f>IF('Engine Family #9'!$N$16="Y",'Engine Family #9'!$R$12,"")</f>
        <v/>
      </c>
      <c r="D37" s="194" t="str">
        <f>IF('Engine Family #9'!$R$16&lt;&gt;"",'Engine Family #9'!$R$16,"")</f>
        <v/>
      </c>
      <c r="E37" s="179" t="str">
        <f t="shared" si="14"/>
        <v/>
      </c>
      <c r="F37" s="76" t="str">
        <f>IF('Engine Family #9'!$N$16="Y",'Engine Family #9'!$V$12,"")</f>
        <v/>
      </c>
      <c r="G37" s="97" t="str">
        <f>IF('Engine Family #9'!$V$16&lt;&gt;"",'Engine Family #9'!$V$16,"")</f>
        <v/>
      </c>
      <c r="H37" s="179" t="str">
        <f t="shared" si="15"/>
        <v/>
      </c>
      <c r="I37" s="77" t="str">
        <f>IF('Engine Family #9'!$G$23="Y",(IF('Engine Family #9'!$N$16="Y",'Engine Family #9'!$Z$12,"")),"")</f>
        <v/>
      </c>
      <c r="J37" s="97" t="str">
        <f>IF('Engine Family #9'!$G$23="Y",(IF('Engine Family #9'!$Z$16&lt;&gt;"",'Engine Family #9'!$Z$16,"")),"")</f>
        <v/>
      </c>
      <c r="K37" s="181" t="str">
        <f t="shared" si="16"/>
        <v/>
      </c>
      <c r="L37" s="77" t="str">
        <f>IF('Engine Family #9'!$G$23="N",(IF('Engine Family #9'!$N$16="Y",'Engine Family #9'!$AD$12,"")),"")</f>
        <v/>
      </c>
      <c r="M37" s="97" t="str">
        <f>IF('Engine Family #9'!$G$23="N",(IF('Engine Family #9'!$AD$16&lt;&gt;"",'Engine Family #9'!$AD$16,"")),"")</f>
        <v/>
      </c>
      <c r="N37" s="182" t="str">
        <f t="shared" si="3"/>
        <v/>
      </c>
      <c r="O37" s="76" t="str">
        <f>IF('Engine Family #9'!$G$23="N",(IF('Engine Family #9'!$N$16="Y",'Engine Family #9'!$Z$12,"")),"")</f>
        <v/>
      </c>
      <c r="P37" s="97" t="str">
        <f>IF('Engine Family #9'!$G$23="N",(IF('Engine Family #9'!$Z$16&lt;&gt;"",'Engine Family #9'!$Z$16,"")),"")</f>
        <v/>
      </c>
      <c r="Q37" s="182" t="str">
        <f t="shared" ref="Q37:Q56" si="17">IF(OR(O37="",P37=""),"",IF(AND(O37&lt;&gt;"",P37&lt;&gt;"",O37&lt;=P37),"PASS","FAIL"))</f>
        <v/>
      </c>
      <c r="R37" s="188" t="str">
        <f t="shared" si="5"/>
        <v/>
      </c>
      <c r="S37" s="45" t="str">
        <f t="shared" si="8"/>
        <v/>
      </c>
      <c r="T37" s="45" t="str">
        <f t="shared" si="6"/>
        <v/>
      </c>
      <c r="U37" s="4"/>
      <c r="V37" s="228"/>
      <c r="W37" s="228"/>
      <c r="X37" s="228"/>
      <c r="Y37" s="228"/>
      <c r="AA37" s="5">
        <f t="shared" si="9"/>
        <v>0</v>
      </c>
      <c r="AB37" s="5">
        <f t="shared" si="10"/>
        <v>0</v>
      </c>
      <c r="AC37" s="5">
        <f t="shared" si="11"/>
        <v>0</v>
      </c>
      <c r="AD37" s="5">
        <f t="shared" si="12"/>
        <v>0</v>
      </c>
      <c r="AE37" s="5">
        <f t="shared" si="13"/>
        <v>0</v>
      </c>
      <c r="AF37" s="175">
        <f>IF($L$13&lt;&gt;"Category 3",IF('Engine Family #9'!$G$23="Y",(AA37+AB37+AC37),(AA37+AB37+AD37+AE37)),AD37)</f>
        <v>0</v>
      </c>
      <c r="AG37" s="176" t="str">
        <f>IF($AF37&gt;9,"FAIL",IF($L$13&lt;&gt;"Category 3",IF('Engine Family #9'!$G$23="Y",IF($AF37=3,"PASS",""),IF($AF37=4,"PASS","")),IF($AF37=1,"PASS","")))</f>
        <v/>
      </c>
    </row>
    <row r="38" spans="1:33" ht="15" customHeight="1">
      <c r="A38" s="4"/>
      <c r="B38" s="180" t="str">
        <f>IF('Engine Family #10'!$M$11&lt;&gt;"",'Engine Family #10'!$M$11,"")</f>
        <v/>
      </c>
      <c r="C38" s="77" t="str">
        <f>IF('Engine Family #10'!$N$16="Y",'Engine Family #10'!$R$12,"")</f>
        <v/>
      </c>
      <c r="D38" s="194" t="str">
        <f>IF('Engine Family #10'!$R$16&lt;&gt;"",'Engine Family #10'!$R$16,"")</f>
        <v/>
      </c>
      <c r="E38" s="179" t="str">
        <f t="shared" si="14"/>
        <v/>
      </c>
      <c r="F38" s="76" t="str">
        <f>IF('Engine Family #10'!$N$16="Y",'Engine Family #10'!$V$12,"")</f>
        <v/>
      </c>
      <c r="G38" s="97" t="str">
        <f>IF('Engine Family #10'!$V$16&lt;&gt;"",'Engine Family #10'!$V$16,"")</f>
        <v/>
      </c>
      <c r="H38" s="179" t="str">
        <f t="shared" si="15"/>
        <v/>
      </c>
      <c r="I38" s="77" t="str">
        <f>IF('Engine Family #10'!$G$23="Y",(IF('Engine Family #10'!$N$16="Y",'Engine Family #10'!$Z$12,"")),"")</f>
        <v/>
      </c>
      <c r="J38" s="97" t="str">
        <f>IF('Engine Family #10'!$G$23="Y",(IF('Engine Family #10'!$Z$16&lt;&gt;"",'Engine Family #10'!$Z$16,"")),"")</f>
        <v/>
      </c>
      <c r="K38" s="181" t="str">
        <f t="shared" si="16"/>
        <v/>
      </c>
      <c r="L38" s="77" t="str">
        <f>IF('Engine Family #10'!$G$23="N",(IF('Engine Family #10'!$N$16="Y",'Engine Family #10'!$AD$12,"")),"")</f>
        <v/>
      </c>
      <c r="M38" s="97" t="str">
        <f>IF('Engine Family #10'!$G$23="N",(IF('Engine Family #10'!$AD$16&lt;&gt;"",'Engine Family #10'!$AD$16,"")),"")</f>
        <v/>
      </c>
      <c r="N38" s="182" t="str">
        <f t="shared" si="3"/>
        <v/>
      </c>
      <c r="O38" s="76" t="str">
        <f>IF('Engine Family #10'!$G$23="N",(IF('Engine Family #10'!$N$16="Y",'Engine Family #10'!$Z$12,"")),"")</f>
        <v/>
      </c>
      <c r="P38" s="97" t="str">
        <f>IF('Engine Family #10'!$G$23="N",(IF('Engine Family #10'!$Z$16&lt;&gt;"",'Engine Family #10'!$Z$16,"")),"")</f>
        <v/>
      </c>
      <c r="Q38" s="182" t="str">
        <f t="shared" si="17"/>
        <v/>
      </c>
      <c r="R38" s="188" t="str">
        <f t="shared" si="5"/>
        <v/>
      </c>
      <c r="S38" s="45" t="str">
        <f t="shared" si="8"/>
        <v/>
      </c>
      <c r="T38" s="45" t="str">
        <f t="shared" si="6"/>
        <v/>
      </c>
      <c r="U38" s="78"/>
      <c r="V38" s="228"/>
      <c r="W38" s="228"/>
      <c r="X38" s="228"/>
      <c r="Y38" s="228"/>
      <c r="AA38" s="5">
        <f t="shared" si="9"/>
        <v>0</v>
      </c>
      <c r="AB38" s="5">
        <f t="shared" si="10"/>
        <v>0</v>
      </c>
      <c r="AC38" s="5">
        <f t="shared" si="11"/>
        <v>0</v>
      </c>
      <c r="AD38" s="5">
        <f t="shared" si="12"/>
        <v>0</v>
      </c>
      <c r="AE38" s="5">
        <f t="shared" si="13"/>
        <v>0</v>
      </c>
      <c r="AF38" s="175">
        <f>IF($L$13&lt;&gt;"Category 3",IF('Engine Family #10'!$G$23="Y",(AA38+AB38+AC38),(AA38+AB38+AD38+AE38)),AD38)</f>
        <v>0</v>
      </c>
      <c r="AG38" s="176" t="str">
        <f>IF($AF38&gt;9,"FAIL",IF($L$13&lt;&gt;"Category 3",IF('Engine Family #10'!$G$23="Y",IF($AF38=3,"PASS",""),IF($AF38=4,"PASS","")),IF($AF38=1,"PASS","")))</f>
        <v/>
      </c>
    </row>
    <row r="39" spans="1:33" ht="15" customHeight="1">
      <c r="A39" s="4"/>
      <c r="B39" s="180" t="str">
        <f>IF('Engine Family #11'!$M$11&lt;&gt;"",'Engine Family #11'!$M$11,"")</f>
        <v/>
      </c>
      <c r="C39" s="77" t="str">
        <f>IF('Engine Family #11'!$N$16="Y",'Engine Family #11'!$R$12,"")</f>
        <v/>
      </c>
      <c r="D39" s="194" t="str">
        <f>IF('Engine Family #11'!$R$16&lt;&gt;"",'Engine Family #11'!$R$16,"")</f>
        <v/>
      </c>
      <c r="E39" s="179" t="str">
        <f t="shared" si="14"/>
        <v/>
      </c>
      <c r="F39" s="76" t="str">
        <f>IF('Engine Family #11'!$N$16="Y",'Engine Family #11'!$V$12,"")</f>
        <v/>
      </c>
      <c r="G39" s="97" t="str">
        <f>IF('Engine Family #11'!$V$16&lt;&gt;"",'Engine Family #11'!$V$16,"")</f>
        <v/>
      </c>
      <c r="H39" s="179" t="str">
        <f t="shared" si="15"/>
        <v/>
      </c>
      <c r="I39" s="77" t="str">
        <f>IF('Engine Family #11'!$G$23="Y",(IF('Engine Family #11'!$N$16="Y",'Engine Family #11'!$Z$12,"")),"")</f>
        <v/>
      </c>
      <c r="J39" s="97" t="str">
        <f>IF('Engine Family #11'!$G$23="Y",(IF('Engine Family #11'!$Z$16&lt;&gt;"",'Engine Family #11'!$Z$16,"")),"")</f>
        <v/>
      </c>
      <c r="K39" s="181" t="str">
        <f t="shared" si="16"/>
        <v/>
      </c>
      <c r="L39" s="77" t="str">
        <f>IF('Engine Family #11'!$G$23="N",(IF('Engine Family #11'!$N$16="Y",'Engine Family #11'!$AD$12,"")),"")</f>
        <v/>
      </c>
      <c r="M39" s="97" t="str">
        <f>IF('Engine Family #11'!$G$23="N",(IF('Engine Family #11'!$AD$16&lt;&gt;"",'Engine Family #11'!$AD$16,"")),"")</f>
        <v/>
      </c>
      <c r="N39" s="182" t="str">
        <f t="shared" si="3"/>
        <v/>
      </c>
      <c r="O39" s="76" t="str">
        <f>IF('Engine Family #11'!$G$23="N",(IF('Engine Family #11'!$N$16="Y",'Engine Family #11'!$Z$12,"")),"")</f>
        <v/>
      </c>
      <c r="P39" s="97" t="str">
        <f>IF('Engine Family #11'!$G$23="N",(IF('Engine Family #11'!$Z$16&lt;&gt;"",'Engine Family #11'!$Z$16,"")),"")</f>
        <v/>
      </c>
      <c r="Q39" s="182" t="str">
        <f t="shared" si="17"/>
        <v/>
      </c>
      <c r="R39" s="188" t="str">
        <f t="shared" si="5"/>
        <v/>
      </c>
      <c r="S39" s="45" t="str">
        <f t="shared" si="8"/>
        <v/>
      </c>
      <c r="T39" s="45" t="str">
        <f t="shared" si="6"/>
        <v/>
      </c>
      <c r="U39" s="4"/>
      <c r="V39" s="228"/>
      <c r="W39" s="228"/>
      <c r="X39" s="228"/>
      <c r="Y39" s="228"/>
      <c r="AA39" s="5">
        <f t="shared" si="9"/>
        <v>0</v>
      </c>
      <c r="AB39" s="5">
        <f t="shared" si="10"/>
        <v>0</v>
      </c>
      <c r="AC39" s="5">
        <f t="shared" si="11"/>
        <v>0</v>
      </c>
      <c r="AD39" s="5">
        <f t="shared" si="12"/>
        <v>0</v>
      </c>
      <c r="AE39" s="5">
        <f t="shared" si="13"/>
        <v>0</v>
      </c>
      <c r="AF39" s="175">
        <f>IF($L$13&lt;&gt;"Category 3",IF('Engine Family #11'!$G$23="Y",(AA39+AB39+AC39),(AA39+AB39+AD39+AE39)),AD39)</f>
        <v>0</v>
      </c>
      <c r="AG39" s="176" t="str">
        <f>IF($AF39&gt;9,"FAIL",IF($L$13&lt;&gt;"Category 3",IF('Engine Family #11'!$G$23="Y",IF($AF39=3,"PASS",""),IF($AF39=4,"PASS","")),IF($AF39=1,"PASS","")))</f>
        <v/>
      </c>
    </row>
    <row r="40" spans="1:33" ht="15" customHeight="1">
      <c r="A40" s="4"/>
      <c r="B40" s="180" t="str">
        <f>IF('Engine Family #12'!$M$11&lt;&gt;"",'Engine Family #12'!$M$11,"")</f>
        <v/>
      </c>
      <c r="C40" s="77" t="str">
        <f>IF('Engine Family #12'!$N$16="Y",'Engine Family #12'!$R$12,"")</f>
        <v/>
      </c>
      <c r="D40" s="194" t="str">
        <f>IF('Engine Family #12'!$R$16&lt;&gt;"",'Engine Family #12'!$R$16,"")</f>
        <v/>
      </c>
      <c r="E40" s="179" t="str">
        <f t="shared" si="14"/>
        <v/>
      </c>
      <c r="F40" s="76" t="str">
        <f>IF('Engine Family #12'!$N$16="Y",'Engine Family #12'!$V$12,"")</f>
        <v/>
      </c>
      <c r="G40" s="97" t="str">
        <f>IF('Engine Family #12'!$V$16&lt;&gt;"",'Engine Family #12'!$V$16,"")</f>
        <v/>
      </c>
      <c r="H40" s="179" t="str">
        <f t="shared" si="15"/>
        <v/>
      </c>
      <c r="I40" s="77" t="str">
        <f>IF('Engine Family #12'!$G$23="Y",(IF('Engine Family #12'!$N$16="Y",'Engine Family #12'!$Z$12,"")),"")</f>
        <v/>
      </c>
      <c r="J40" s="97" t="str">
        <f>IF('Engine Family #12'!$G$23="Y",(IF('Engine Family #12'!$Z$16&lt;&gt;"",'Engine Family #12'!$Z$16,"")),"")</f>
        <v/>
      </c>
      <c r="K40" s="181" t="str">
        <f t="shared" si="16"/>
        <v/>
      </c>
      <c r="L40" s="77" t="str">
        <f>IF('Engine Family #12'!$G$23="N",(IF('Engine Family #12'!$N$16="Y",'Engine Family #12'!$AD$12,"")),"")</f>
        <v/>
      </c>
      <c r="M40" s="97" t="str">
        <f>IF('Engine Family #12'!$G$23="N",(IF('Engine Family #12'!$AD$16&lt;&gt;"",'Engine Family #12'!$AD$16,"")),"")</f>
        <v/>
      </c>
      <c r="N40" s="182" t="str">
        <f t="shared" si="3"/>
        <v/>
      </c>
      <c r="O40" s="76" t="str">
        <f>IF('Engine Family #12'!$G$23="N",(IF('Engine Family #12'!$N$16="Y",'Engine Family #12'!$Z$12,"")),"")</f>
        <v/>
      </c>
      <c r="P40" s="97" t="str">
        <f>IF('Engine Family #12'!$G$23="N",(IF('Engine Family #12'!$Z$16&lt;&gt;"",'Engine Family #12'!$Z$16,"")),"")</f>
        <v/>
      </c>
      <c r="Q40" s="182" t="str">
        <f t="shared" si="17"/>
        <v/>
      </c>
      <c r="R40" s="188" t="str">
        <f t="shared" si="5"/>
        <v/>
      </c>
      <c r="S40" s="45" t="str">
        <f t="shared" si="8"/>
        <v/>
      </c>
      <c r="T40" s="45" t="str">
        <f t="shared" si="6"/>
        <v/>
      </c>
      <c r="U40" s="78"/>
      <c r="V40" s="228"/>
      <c r="W40" s="228" t="str">
        <f>IF($X$33="OPEN","Please perform " &amp; $L$16-$L$15 &amp; " additional " &amp; $AB$25 &amp; " with one of the existing engine families to meet the sample size requirement for " &amp; $L$13,"")</f>
        <v/>
      </c>
      <c r="X40" s="228"/>
      <c r="Y40" s="228"/>
      <c r="AA40" s="5">
        <f t="shared" si="9"/>
        <v>0</v>
      </c>
      <c r="AB40" s="5">
        <f t="shared" si="10"/>
        <v>0</v>
      </c>
      <c r="AC40" s="5">
        <f t="shared" si="11"/>
        <v>0</v>
      </c>
      <c r="AD40" s="5">
        <f t="shared" si="12"/>
        <v>0</v>
      </c>
      <c r="AE40" s="5">
        <f t="shared" si="13"/>
        <v>0</v>
      </c>
      <c r="AF40" s="175">
        <f>IF($L$13&lt;&gt;"Category 3",IF('Engine Family #12'!$G$23="Y",(AA40+AB40+AC40),(AA40+AB40+AD40+AE40)),AD40)</f>
        <v>0</v>
      </c>
      <c r="AG40" s="176" t="str">
        <f>IF($AF40&gt;9,"FAIL",IF($L$13&lt;&gt;"Category 3",IF('Engine Family #12'!$G$23="Y",IF($AF40=3,"PASS",""),IF($AF40=4,"PASS","")),IF($AF40=1,"PASS","")))</f>
        <v/>
      </c>
    </row>
    <row r="41" spans="1:33" ht="15" customHeight="1">
      <c r="A41" s="4"/>
      <c r="B41" s="180" t="str">
        <f>IF('Engine Family #13'!$M$11&lt;&gt;"",'Engine Family #13'!$M$11,"")</f>
        <v/>
      </c>
      <c r="C41" s="77" t="str">
        <f>IF('Engine Family #13'!$N$16="Y",'Engine Family #13'!$R$12,"")</f>
        <v/>
      </c>
      <c r="D41" s="194" t="str">
        <f>IF('Engine Family #13'!$R$16&lt;&gt;"",'Engine Family #13'!$R$16,"")</f>
        <v/>
      </c>
      <c r="E41" s="179" t="str">
        <f t="shared" si="14"/>
        <v/>
      </c>
      <c r="F41" s="76" t="str">
        <f>IF('Engine Family #13'!$N$16="Y",'Engine Family #13'!$V$12,"")</f>
        <v/>
      </c>
      <c r="G41" s="97" t="str">
        <f>IF('Engine Family #13'!$V$16&lt;&gt;"",'Engine Family #13'!$V$16,"")</f>
        <v/>
      </c>
      <c r="H41" s="179" t="str">
        <f t="shared" si="15"/>
        <v/>
      </c>
      <c r="I41" s="77" t="str">
        <f>IF('Engine Family #13'!$G$23="Y",(IF('Engine Family #13'!$N$16="Y",'Engine Family #13'!$Z$12,"")),"")</f>
        <v/>
      </c>
      <c r="J41" s="97" t="str">
        <f>IF('Engine Family #13'!$G$23="Y",(IF('Engine Family #13'!$Z$16&lt;&gt;"",'Engine Family #13'!$Z$16,"")),"")</f>
        <v/>
      </c>
      <c r="K41" s="181" t="str">
        <f t="shared" si="16"/>
        <v/>
      </c>
      <c r="L41" s="77" t="str">
        <f>IF('Engine Family #13'!$G$23="N",(IF('Engine Family #13'!$N$16="Y",'Engine Family #13'!$AD$12,"")),"")</f>
        <v/>
      </c>
      <c r="M41" s="97" t="str">
        <f>IF('Engine Family #13'!$G$23="N",(IF('Engine Family #13'!$AD$16&lt;&gt;"",'Engine Family #13'!$AD$16,"")),"")</f>
        <v/>
      </c>
      <c r="N41" s="182" t="str">
        <f t="shared" si="3"/>
        <v/>
      </c>
      <c r="O41" s="76" t="str">
        <f>IF('Engine Family #13'!$G$23="N",(IF('Engine Family #13'!$N$16="Y",'Engine Family #13'!$Z$12,"")),"")</f>
        <v/>
      </c>
      <c r="P41" s="97" t="str">
        <f>IF('Engine Family #13'!$G$23="N",(IF('Engine Family #13'!$Z$16&lt;&gt;"",'Engine Family #13'!$Z$16,"")),"")</f>
        <v/>
      </c>
      <c r="Q41" s="182" t="str">
        <f t="shared" si="17"/>
        <v/>
      </c>
      <c r="R41" s="188" t="str">
        <f t="shared" si="5"/>
        <v/>
      </c>
      <c r="S41" s="45" t="str">
        <f t="shared" si="8"/>
        <v/>
      </c>
      <c r="T41" s="45" t="str">
        <f t="shared" si="6"/>
        <v/>
      </c>
      <c r="U41" s="4"/>
      <c r="V41" s="4"/>
      <c r="W41" s="228"/>
      <c r="X41" s="228"/>
      <c r="Y41" s="228"/>
      <c r="AA41" s="5">
        <f t="shared" si="9"/>
        <v>0</v>
      </c>
      <c r="AB41" s="5">
        <f t="shared" si="10"/>
        <v>0</v>
      </c>
      <c r="AC41" s="5">
        <f t="shared" si="11"/>
        <v>0</v>
      </c>
      <c r="AD41" s="5">
        <f t="shared" si="12"/>
        <v>0</v>
      </c>
      <c r="AE41" s="5">
        <f t="shared" si="13"/>
        <v>0</v>
      </c>
      <c r="AF41" s="175">
        <f>IF($L$13&lt;&gt;"Category 3",IF('Engine Family #13'!$G$23="Y",(AA41+AB41+AC41),(AA41+AB41+AD41+AE41)),AD41)</f>
        <v>0</v>
      </c>
      <c r="AG41" s="176" t="str">
        <f>IF($AF41&gt;9,"FAIL",IF($L$13&lt;&gt;"Category 3",IF('Engine Family #13'!$G$23="Y",IF($AF41=3,"PASS",""),IF($AF41=4,"PASS","")),IF($AF41=1,"PASS","")))</f>
        <v/>
      </c>
    </row>
    <row r="42" spans="1:33" ht="15" customHeight="1">
      <c r="A42" s="4"/>
      <c r="B42" s="180" t="str">
        <f>IF('Engine Family #14'!$M$11&lt;&gt;"",'Engine Family #14'!$M$11,"")</f>
        <v/>
      </c>
      <c r="C42" s="77" t="str">
        <f>IF('Engine Family #14'!$N$16="Y",'Engine Family #14'!$R$12,"")</f>
        <v/>
      </c>
      <c r="D42" s="194" t="str">
        <f>IF('Engine Family #14'!$R$16&lt;&gt;"",'Engine Family #14'!$R$16,"")</f>
        <v/>
      </c>
      <c r="E42" s="179" t="str">
        <f t="shared" si="14"/>
        <v/>
      </c>
      <c r="F42" s="76" t="str">
        <f>IF('Engine Family #14'!$N$16="Y",'Engine Family #14'!$V$12,"")</f>
        <v/>
      </c>
      <c r="G42" s="97" t="str">
        <f>IF('Engine Family #14'!$V$16&lt;&gt;"",'Engine Family #14'!$V$16,"")</f>
        <v/>
      </c>
      <c r="H42" s="179" t="str">
        <f t="shared" si="15"/>
        <v/>
      </c>
      <c r="I42" s="77" t="str">
        <f>IF('Engine Family #14'!$G$23="Y",(IF('Engine Family #14'!$N$16="Y",'Engine Family #14'!$Z$12,"")),"")</f>
        <v/>
      </c>
      <c r="J42" s="97" t="str">
        <f>IF('Engine Family #14'!$G$23="Y",(IF('Engine Family #14'!$Z$16&lt;&gt;"",'Engine Family #14'!$Z$16,"")),"")</f>
        <v/>
      </c>
      <c r="K42" s="181" t="str">
        <f t="shared" si="16"/>
        <v/>
      </c>
      <c r="L42" s="77" t="str">
        <f>IF('Engine Family #14'!$G$23="N",(IF('Engine Family #14'!$N$16="Y",'Engine Family #14'!$AD$12,"")),"")</f>
        <v/>
      </c>
      <c r="M42" s="97" t="str">
        <f>IF('Engine Family #14'!$G$23="N",(IF('Engine Family #14'!$AD$16&lt;&gt;"",'Engine Family #14'!$AD$16,"")),"")</f>
        <v/>
      </c>
      <c r="N42" s="182" t="str">
        <f t="shared" si="3"/>
        <v/>
      </c>
      <c r="O42" s="76" t="str">
        <f>IF('Engine Family #14'!$G$23="N",(IF('Engine Family #14'!$N$16="Y",'Engine Family #14'!$Z$12,"")),"")</f>
        <v/>
      </c>
      <c r="P42" s="97" t="str">
        <f>IF('Engine Family #14'!$G$23="N",(IF('Engine Family #14'!$Z$16&lt;&gt;"",'Engine Family #14'!$Z$16,"")),"")</f>
        <v/>
      </c>
      <c r="Q42" s="182" t="str">
        <f t="shared" si="17"/>
        <v/>
      </c>
      <c r="R42" s="188" t="str">
        <f t="shared" si="5"/>
        <v/>
      </c>
      <c r="S42" s="45" t="str">
        <f t="shared" si="8"/>
        <v/>
      </c>
      <c r="T42" s="45" t="str">
        <f t="shared" si="6"/>
        <v/>
      </c>
      <c r="U42" s="4"/>
      <c r="V42" s="4"/>
      <c r="W42" s="228"/>
      <c r="X42" s="228"/>
      <c r="Y42" s="228"/>
      <c r="AA42" s="5">
        <f t="shared" si="9"/>
        <v>0</v>
      </c>
      <c r="AB42" s="5">
        <f t="shared" si="10"/>
        <v>0</v>
      </c>
      <c r="AC42" s="5">
        <f t="shared" si="11"/>
        <v>0</v>
      </c>
      <c r="AD42" s="5">
        <f t="shared" si="12"/>
        <v>0</v>
      </c>
      <c r="AE42" s="5">
        <f t="shared" si="13"/>
        <v>0</v>
      </c>
      <c r="AF42" s="175">
        <f>IF($L$13&lt;&gt;"Category 3",IF('Engine Family #14'!$G$23="Y",(AA42+AB42+AC42),(AA42+AB42+AD42+AE42)),AD42)</f>
        <v>0</v>
      </c>
      <c r="AG42" s="176" t="str">
        <f>IF($AF42&gt;9,"FAIL",IF($L$13&lt;&gt;"Category 3",IF('Engine Family #14'!$G$23="Y",IF($AF42=3,"PASS",""),IF($AF42=4,"PASS","")),IF($AF42=1,"PASS","")))</f>
        <v/>
      </c>
    </row>
    <row r="43" spans="1:33" ht="15" customHeight="1">
      <c r="A43" s="4"/>
      <c r="B43" s="180" t="str">
        <f>IF('Engine Family #15'!$M$11&lt;&gt;"",'Engine Family #15'!$M$11,"")</f>
        <v/>
      </c>
      <c r="C43" s="77" t="str">
        <f>IF('Engine Family #15'!$N$16="Y",'Engine Family #15'!$R$12,"")</f>
        <v/>
      </c>
      <c r="D43" s="194" t="str">
        <f>IF('Engine Family #15'!$R$16&lt;&gt;"",'Engine Family #15'!$R$16,"")</f>
        <v/>
      </c>
      <c r="E43" s="179" t="str">
        <f t="shared" si="14"/>
        <v/>
      </c>
      <c r="F43" s="76" t="str">
        <f>IF('Engine Family #15'!$N$16="Y",'Engine Family #15'!$V$12,"")</f>
        <v/>
      </c>
      <c r="G43" s="97" t="str">
        <f>IF('Engine Family #15'!$V$16&lt;&gt;"",'Engine Family #15'!$V$16,"")</f>
        <v/>
      </c>
      <c r="H43" s="179" t="str">
        <f t="shared" si="15"/>
        <v/>
      </c>
      <c r="I43" s="77" t="str">
        <f>IF('Engine Family #15'!$G$23="Y",(IF('Engine Family #15'!$N$16="Y",'Engine Family #15'!$Z$12,"")),"")</f>
        <v/>
      </c>
      <c r="J43" s="97" t="str">
        <f>IF('Engine Family #15'!$G$23="Y",(IF('Engine Family #15'!$Z$16&lt;&gt;"",'Engine Family #15'!$Z$16,"")),"")</f>
        <v/>
      </c>
      <c r="K43" s="181" t="str">
        <f t="shared" si="16"/>
        <v/>
      </c>
      <c r="L43" s="77" t="str">
        <f>IF('Engine Family #15'!$G$23="N",(IF('Engine Family #15'!$N$16="Y",'Engine Family #15'!$AD$12,"")),"")</f>
        <v/>
      </c>
      <c r="M43" s="97" t="str">
        <f>IF('Engine Family #15'!$G$23="N",(IF('Engine Family #15'!$AD$16&lt;&gt;"",'Engine Family #15'!$AD$16,"")),"")</f>
        <v/>
      </c>
      <c r="N43" s="182" t="str">
        <f t="shared" si="3"/>
        <v/>
      </c>
      <c r="O43" s="76" t="str">
        <f>IF('Engine Family #15'!$G$23="N",(IF('Engine Family #15'!$N$16="Y",'Engine Family #15'!$Z$12,"")),"")</f>
        <v/>
      </c>
      <c r="P43" s="97" t="str">
        <f>IF('Engine Family #15'!$G$23="N",(IF('Engine Family #15'!$Z$16&lt;&gt;"",'Engine Family #15'!$Z$16,"")),"")</f>
        <v/>
      </c>
      <c r="Q43" s="182" t="str">
        <f t="shared" si="17"/>
        <v/>
      </c>
      <c r="R43" s="188" t="str">
        <f t="shared" si="5"/>
        <v/>
      </c>
      <c r="S43" s="45" t="str">
        <f t="shared" si="8"/>
        <v/>
      </c>
      <c r="T43" s="45" t="str">
        <f t="shared" si="6"/>
        <v/>
      </c>
      <c r="U43" s="4"/>
      <c r="V43" s="4"/>
      <c r="W43" s="228"/>
      <c r="X43" s="228"/>
      <c r="Y43" s="228"/>
      <c r="AA43" s="5">
        <f t="shared" si="9"/>
        <v>0</v>
      </c>
      <c r="AB43" s="5">
        <f t="shared" si="10"/>
        <v>0</v>
      </c>
      <c r="AC43" s="5">
        <f t="shared" si="11"/>
        <v>0</v>
      </c>
      <c r="AD43" s="5">
        <f t="shared" si="12"/>
        <v>0</v>
      </c>
      <c r="AE43" s="5">
        <f t="shared" si="13"/>
        <v>0</v>
      </c>
      <c r="AF43" s="175">
        <f>IF($L$13&lt;&gt;"Category 3",IF('Engine Family #15'!$G$23="Y",(AA43+AB43+AC43),(AA43+AB43+AD43+AE43)),AD43)</f>
        <v>0</v>
      </c>
      <c r="AG43" s="176" t="str">
        <f>IF($AF43&gt;9,"FAIL",IF($L$13&lt;&gt;"Category 3",IF('Engine Family #15'!$G$23="Y",IF($AF43=3,"PASS",""),IF($AF43=4,"PASS","")),IF($AF43=1,"PASS","")))</f>
        <v/>
      </c>
    </row>
    <row r="44" spans="1:33" ht="15" customHeight="1">
      <c r="A44" s="4"/>
      <c r="B44" s="180" t="str">
        <f>IF('Engine Family #16'!$M$11&lt;&gt;"",'Engine Family #16'!$M$11,"")</f>
        <v/>
      </c>
      <c r="C44" s="77" t="str">
        <f>IF('Engine Family #16'!$N$16="Y",'Engine Family #16'!$R$12,"")</f>
        <v/>
      </c>
      <c r="D44" s="194" t="str">
        <f>IF('Engine Family #16'!$R$16&lt;&gt;"",'Engine Family #16'!$R$16,"")</f>
        <v/>
      </c>
      <c r="E44" s="179" t="str">
        <f t="shared" si="14"/>
        <v/>
      </c>
      <c r="F44" s="76" t="str">
        <f>IF('Engine Family #16'!$N$16="Y",'Engine Family #16'!$V$12,"")</f>
        <v/>
      </c>
      <c r="G44" s="97" t="str">
        <f>IF('Engine Family #16'!$V$16&lt;&gt;"",'Engine Family #16'!$V$16,"")</f>
        <v/>
      </c>
      <c r="H44" s="179" t="str">
        <f t="shared" si="15"/>
        <v/>
      </c>
      <c r="I44" s="77" t="str">
        <f>IF('Engine Family #16'!$G$23="Y",(IF('Engine Family #16'!$N$16="Y",'Engine Family #16'!$Z$12,"")),"")</f>
        <v/>
      </c>
      <c r="J44" s="97" t="str">
        <f>IF('Engine Family #16'!$G$23="Y",(IF('Engine Family #16'!$Z$16&lt;&gt;"",'Engine Family #16'!$Z$16,"")),"")</f>
        <v/>
      </c>
      <c r="K44" s="181" t="str">
        <f t="shared" si="16"/>
        <v/>
      </c>
      <c r="L44" s="77" t="str">
        <f>IF('Engine Family #16'!$G$23="N",(IF('Engine Family #16'!$N$16="Y",'Engine Family #16'!$AD$12,"")),"")</f>
        <v/>
      </c>
      <c r="M44" s="97" t="str">
        <f>IF('Engine Family #16'!$G$23="N",(IF('Engine Family #16'!$AD$16&lt;&gt;"",'Engine Family #16'!$AD$16,"")),"")</f>
        <v/>
      </c>
      <c r="N44" s="182" t="str">
        <f t="shared" si="3"/>
        <v/>
      </c>
      <c r="O44" s="76" t="str">
        <f>IF('Engine Family #16'!$G$23="N",(IF('Engine Family #16'!$N$16="Y",'Engine Family #16'!$Z$12,"")),"")</f>
        <v/>
      </c>
      <c r="P44" s="97" t="str">
        <f>IF('Engine Family #16'!$G$23="N",(IF('Engine Family #16'!$Z$16&lt;&gt;"",'Engine Family #16'!$Z$16,"")),"")</f>
        <v/>
      </c>
      <c r="Q44" s="182" t="str">
        <f t="shared" si="17"/>
        <v/>
      </c>
      <c r="R44" s="188" t="str">
        <f t="shared" si="5"/>
        <v/>
      </c>
      <c r="S44" s="45" t="str">
        <f t="shared" si="8"/>
        <v/>
      </c>
      <c r="T44" s="45" t="str">
        <f t="shared" si="6"/>
        <v/>
      </c>
      <c r="U44" s="4"/>
      <c r="V44" s="4"/>
      <c r="W44" s="228"/>
      <c r="X44" s="228"/>
      <c r="Y44" s="228"/>
      <c r="AA44" s="5">
        <f t="shared" si="9"/>
        <v>0</v>
      </c>
      <c r="AB44" s="5">
        <f t="shared" si="10"/>
        <v>0</v>
      </c>
      <c r="AC44" s="5">
        <f t="shared" si="11"/>
        <v>0</v>
      </c>
      <c r="AD44" s="5">
        <f t="shared" si="12"/>
        <v>0</v>
      </c>
      <c r="AE44" s="5">
        <f t="shared" si="13"/>
        <v>0</v>
      </c>
      <c r="AF44" s="175">
        <f>IF($L$13&lt;&gt;"Category 3",IF('Engine Family #16'!$G$23="Y",(AA44+AB44+AC44),(AA44+AB44+AD44+AE44)),AD44)</f>
        <v>0</v>
      </c>
      <c r="AG44" s="176" t="str">
        <f>IF($AF44&gt;9,"FAIL",IF($L$13&lt;&gt;"Category 3",IF('Engine Family #16'!$G$23="Y",IF($AF44=3,"PASS",""),IF($AF44=4,"PASS","")),IF($AF44=1,"PASS","")))</f>
        <v/>
      </c>
    </row>
    <row r="45" spans="1:33" ht="15" customHeight="1">
      <c r="A45" s="4"/>
      <c r="B45" s="180" t="str">
        <f>IF('Engine Family #17'!$M$11&lt;&gt;"",'Engine Family #17'!$M$11,"")</f>
        <v/>
      </c>
      <c r="C45" s="77" t="str">
        <f>IF('Engine Family #17'!$N$16="Y",'Engine Family #17'!$R$12,"")</f>
        <v/>
      </c>
      <c r="D45" s="194" t="str">
        <f>IF('Engine Family #17'!$R$16&lt;&gt;"",'Engine Family #17'!$R$16,"")</f>
        <v/>
      </c>
      <c r="E45" s="179" t="str">
        <f t="shared" si="14"/>
        <v/>
      </c>
      <c r="F45" s="76" t="str">
        <f>IF('Engine Family #17'!$N$16="Y",'Engine Family #17'!$V$12,"")</f>
        <v/>
      </c>
      <c r="G45" s="97" t="str">
        <f>IF('Engine Family #17'!$V$16&lt;&gt;"",'Engine Family #17'!$V$16,"")</f>
        <v/>
      </c>
      <c r="H45" s="179" t="str">
        <f t="shared" si="15"/>
        <v/>
      </c>
      <c r="I45" s="77" t="str">
        <f>IF('Engine Family #17'!$G$23="Y",(IF('Engine Family #17'!$N$16="Y",'Engine Family #17'!$Z$12,"")),"")</f>
        <v/>
      </c>
      <c r="J45" s="97" t="str">
        <f>IF('Engine Family #17'!$G$23="Y",(IF('Engine Family #17'!$Z$16&lt;&gt;"",'Engine Family #17'!$Z$16,"")),"")</f>
        <v/>
      </c>
      <c r="K45" s="181" t="str">
        <f t="shared" si="16"/>
        <v/>
      </c>
      <c r="L45" s="77" t="str">
        <f>IF('Engine Family #17'!$G$23="N",(IF('Engine Family #17'!$N$16="Y",'Engine Family #17'!$AD$12,"")),"")</f>
        <v/>
      </c>
      <c r="M45" s="97" t="str">
        <f>IF('Engine Family #17'!$G$23="N",(IF('Engine Family #17'!$AD$16&lt;&gt;"",'Engine Family #17'!$AD$16,"")),"")</f>
        <v/>
      </c>
      <c r="N45" s="182" t="str">
        <f t="shared" si="3"/>
        <v/>
      </c>
      <c r="O45" s="76" t="str">
        <f>IF('Engine Family #17'!$G$23="N",(IF('Engine Family #17'!$N$16="Y",'Engine Family #17'!$Z$12,"")),"")</f>
        <v/>
      </c>
      <c r="P45" s="97" t="str">
        <f>IF('Engine Family #17'!$G$23="N",(IF('Engine Family #17'!$Z$16&lt;&gt;"",'Engine Family #17'!$Z$16,"")),"")</f>
        <v/>
      </c>
      <c r="Q45" s="182" t="str">
        <f t="shared" si="17"/>
        <v/>
      </c>
      <c r="R45" s="188" t="str">
        <f t="shared" si="5"/>
        <v/>
      </c>
      <c r="S45" s="45" t="str">
        <f t="shared" si="8"/>
        <v/>
      </c>
      <c r="T45" s="45" t="str">
        <f t="shared" si="6"/>
        <v/>
      </c>
      <c r="U45" s="4"/>
      <c r="V45" s="4"/>
      <c r="W45" s="4"/>
      <c r="X45" s="4"/>
      <c r="Y45" s="4"/>
      <c r="AA45" s="5">
        <f t="shared" si="9"/>
        <v>0</v>
      </c>
      <c r="AB45" s="5">
        <f t="shared" si="10"/>
        <v>0</v>
      </c>
      <c r="AC45" s="5">
        <f t="shared" si="11"/>
        <v>0</v>
      </c>
      <c r="AD45" s="5">
        <f t="shared" si="12"/>
        <v>0</v>
      </c>
      <c r="AE45" s="5">
        <f t="shared" si="13"/>
        <v>0</v>
      </c>
      <c r="AF45" s="175">
        <f>IF($L$13&lt;&gt;"Category 3",IF('Engine Family #17'!$G$23="Y",(AA45+AB45+AC45),(AA45+AB45+AD45+AE45)),AD45)</f>
        <v>0</v>
      </c>
      <c r="AG45" s="176" t="str">
        <f>IF($AF45&gt;9,"FAIL",IF($L$13&lt;&gt;"Category 3",IF('Engine Family #17'!$G$23="Y",IF($AF45=3,"PASS",""),IF($AF45=4,"PASS","")),IF($AF45=1,"PASS","")))</f>
        <v/>
      </c>
    </row>
    <row r="46" spans="1:33" ht="15" customHeight="1">
      <c r="A46" s="4"/>
      <c r="B46" s="180" t="str">
        <f>IF('Engine Family #18'!$M$11&lt;&gt;"",'Engine Family #18'!$M$11,"")</f>
        <v/>
      </c>
      <c r="C46" s="77" t="str">
        <f>IF('Engine Family #18'!$N$16="Y",'Engine Family #18'!$R$12,"")</f>
        <v/>
      </c>
      <c r="D46" s="194" t="str">
        <f>IF('Engine Family #18'!$R$16&lt;&gt;"",'Engine Family #18'!$R$16,"")</f>
        <v/>
      </c>
      <c r="E46" s="179" t="str">
        <f t="shared" ref="E46:E55" si="18">IF(OR(C46="",D46=""),"",IF(AND(C46&lt;&gt;"",D46&lt;&gt;"",C46&lt;=D46),"PASS","FAIL"))</f>
        <v/>
      </c>
      <c r="F46" s="76" t="str">
        <f>IF('Engine Family #18'!$N$16="Y",'Engine Family #18'!$V$12,"")</f>
        <v/>
      </c>
      <c r="G46" s="97" t="str">
        <f>IF('Engine Family #18'!$V$16&lt;&gt;"",'Engine Family #18'!$V$16,"")</f>
        <v/>
      </c>
      <c r="H46" s="179" t="str">
        <f t="shared" ref="H46:H55" si="19">IF(OR(F46="",G46=""),"",IF(AND(F46&lt;&gt;"",G46&lt;&gt;"",F46&lt;=G46),"PASS","FAIL"))</f>
        <v/>
      </c>
      <c r="I46" s="77" t="str">
        <f>IF('Engine Family #18'!$G$23="Y",(IF('Engine Family #18'!$N$16="Y",'Engine Family #18'!$Z$12,"")),"")</f>
        <v/>
      </c>
      <c r="J46" s="97" t="str">
        <f>IF('Engine Family #18'!$G$23="Y",(IF('Engine Family #18'!$Z$16&lt;&gt;"",'Engine Family #18'!$Z$16,"")),"")</f>
        <v/>
      </c>
      <c r="K46" s="181" t="str">
        <f t="shared" ref="K46:K55" si="20">IF(OR(I46="",J46=""),"",IF(AND(I46&lt;&gt;"",J46&lt;&gt;"",I46&lt;=J46),"PASS","FAIL"))</f>
        <v/>
      </c>
      <c r="L46" s="77" t="str">
        <f>IF('Engine Family #18'!$G$23="N",(IF('Engine Family #18'!$N$16="Y",'Engine Family #18'!$AD$12,"")),"")</f>
        <v/>
      </c>
      <c r="M46" s="97" t="str">
        <f>IF('Engine Family #18'!$G$23="N",(IF('Engine Family #18'!$AD$16&lt;&gt;"",'Engine Family #18'!$AD$16,"")),"")</f>
        <v/>
      </c>
      <c r="N46" s="182" t="str">
        <f t="shared" si="3"/>
        <v/>
      </c>
      <c r="O46" s="76" t="str">
        <f>IF('Engine Family #18'!$G$23="N",(IF('Engine Family #18'!$N$16="Y",'Engine Family #18'!$Z$12,"")),"")</f>
        <v/>
      </c>
      <c r="P46" s="97" t="str">
        <f>IF('Engine Family #18'!$G$23="N",(IF('Engine Family #18'!$Z$16&lt;&gt;"",'Engine Family #18'!$Z$16,"")),"")</f>
        <v/>
      </c>
      <c r="Q46" s="182" t="str">
        <f t="shared" si="17"/>
        <v/>
      </c>
      <c r="R46" s="188" t="str">
        <f t="shared" si="5"/>
        <v/>
      </c>
      <c r="S46" s="45" t="str">
        <f t="shared" si="8"/>
        <v/>
      </c>
      <c r="T46" s="45" t="str">
        <f t="shared" si="6"/>
        <v/>
      </c>
      <c r="U46" s="4"/>
      <c r="V46" s="4"/>
      <c r="W46" s="4"/>
      <c r="X46" s="4"/>
      <c r="Y46" s="4"/>
      <c r="AA46" s="5">
        <f t="shared" si="9"/>
        <v>0</v>
      </c>
      <c r="AB46" s="5">
        <f t="shared" si="10"/>
        <v>0</v>
      </c>
      <c r="AC46" s="5">
        <f t="shared" si="11"/>
        <v>0</v>
      </c>
      <c r="AD46" s="5">
        <f t="shared" si="12"/>
        <v>0</v>
      </c>
      <c r="AE46" s="5">
        <f t="shared" si="13"/>
        <v>0</v>
      </c>
      <c r="AF46" s="175">
        <f>IF($L$13&lt;&gt;"Category 3",IF('Engine Family #18'!$G$23="Y",(AA46+AB46+AC46),(AA46+AB46+AD46+AE46)),AD46)</f>
        <v>0</v>
      </c>
      <c r="AG46" s="176" t="str">
        <f>IF($AF46&gt;9,"FAIL",IF($L$13&lt;&gt;"Category 3",IF('Engine Family #18'!$G$23="Y",IF($AF46=3,"PASS",""),IF($AF46=4,"PASS","")),IF($AF46=1,"PASS","")))</f>
        <v/>
      </c>
    </row>
    <row r="47" spans="1:33" ht="15" customHeight="1">
      <c r="A47" s="4"/>
      <c r="B47" s="180" t="str">
        <f>IF('Engine Family #19'!$M$11&lt;&gt;"",'Engine Family #19'!$M$11,"")</f>
        <v/>
      </c>
      <c r="C47" s="77" t="str">
        <f>IF('Engine Family #19'!$N$16="Y",'Engine Family #19'!$R$12,"")</f>
        <v/>
      </c>
      <c r="D47" s="194" t="str">
        <f>IF('Engine Family #19'!$R$16&lt;&gt;"",'Engine Family #19'!$R$16,"")</f>
        <v/>
      </c>
      <c r="E47" s="179" t="str">
        <f t="shared" si="18"/>
        <v/>
      </c>
      <c r="F47" s="76" t="str">
        <f>IF('Engine Family #19'!$N$16="Y",'Engine Family #19'!$V$12,"")</f>
        <v/>
      </c>
      <c r="G47" s="97" t="str">
        <f>IF('Engine Family #19'!$V$16&lt;&gt;"",'Engine Family #19'!$V$16,"")</f>
        <v/>
      </c>
      <c r="H47" s="179" t="str">
        <f t="shared" si="19"/>
        <v/>
      </c>
      <c r="I47" s="77" t="str">
        <f>IF('Engine Family #19'!$G$23="Y",(IF('Engine Family #19'!$N$16="Y",'Engine Family #19'!$Z$12,"")),"")</f>
        <v/>
      </c>
      <c r="J47" s="97" t="str">
        <f>IF('Engine Family #19'!$G$23="Y",(IF('Engine Family #19'!$Z$16&lt;&gt;"",'Engine Family #19'!$Z$16,"")),"")</f>
        <v/>
      </c>
      <c r="K47" s="181" t="str">
        <f t="shared" si="20"/>
        <v/>
      </c>
      <c r="L47" s="77" t="str">
        <f>IF('Engine Family #19'!$G$23="N",(IF('Engine Family #19'!$N$16="Y",'Engine Family #19'!$AD$12,"")),"")</f>
        <v/>
      </c>
      <c r="M47" s="97" t="str">
        <f>IF('Engine Family #19'!$G$23="N",(IF('Engine Family #19'!$AD$16&lt;&gt;"",'Engine Family #19'!$AD$16,"")),"")</f>
        <v/>
      </c>
      <c r="N47" s="182" t="str">
        <f t="shared" si="3"/>
        <v/>
      </c>
      <c r="O47" s="76" t="str">
        <f>IF('Engine Family #19'!$G$23="N",(IF('Engine Family #19'!$N$16="Y",'Engine Family #19'!$Z$12,"")),"")</f>
        <v/>
      </c>
      <c r="P47" s="97" t="str">
        <f>IF('Engine Family #19'!$G$23="N",(IF('Engine Family #19'!$Z$16&lt;&gt;"",'Engine Family #19'!$Z$16,"")),"")</f>
        <v/>
      </c>
      <c r="Q47" s="182" t="str">
        <f t="shared" si="17"/>
        <v/>
      </c>
      <c r="R47" s="188" t="str">
        <f t="shared" si="5"/>
        <v/>
      </c>
      <c r="S47" s="45" t="str">
        <f t="shared" si="8"/>
        <v/>
      </c>
      <c r="T47" s="45" t="str">
        <f t="shared" si="6"/>
        <v/>
      </c>
      <c r="U47" s="4"/>
      <c r="V47" s="4"/>
      <c r="W47" s="4"/>
      <c r="X47" s="4"/>
      <c r="Y47" s="4"/>
      <c r="AA47" s="5">
        <f t="shared" si="9"/>
        <v>0</v>
      </c>
      <c r="AB47" s="5">
        <f t="shared" si="10"/>
        <v>0</v>
      </c>
      <c r="AC47" s="5">
        <f t="shared" si="11"/>
        <v>0</v>
      </c>
      <c r="AD47" s="5">
        <f t="shared" si="12"/>
        <v>0</v>
      </c>
      <c r="AE47" s="5">
        <f t="shared" si="13"/>
        <v>0</v>
      </c>
      <c r="AF47" s="175">
        <f>IF($L$13&lt;&gt;"Category 3",IF('Engine Family #19'!$G$23="Y",(AA47+AB47+AC47),(AA47+AB47+AD47+AE47)),AD47)</f>
        <v>0</v>
      </c>
      <c r="AG47" s="176" t="str">
        <f>IF($AF47&gt;9,"FAIL",IF($L$13&lt;&gt;"Category 3",IF('Engine Family #19'!$G$23="Y",IF($AF47=3,"PASS",""),IF($AF47=4,"PASS","")),IF($AF47=1,"PASS","")))</f>
        <v/>
      </c>
    </row>
    <row r="48" spans="1:33" ht="15" customHeight="1">
      <c r="A48" s="4"/>
      <c r="B48" s="180" t="str">
        <f>IF('Engine Family #20'!$M$11&lt;&gt;"",'Engine Family #20'!$M$11,"")</f>
        <v/>
      </c>
      <c r="C48" s="77" t="str">
        <f>IF('Engine Family #20'!$N$16="Y",'Engine Family #20'!$R$12,"")</f>
        <v/>
      </c>
      <c r="D48" s="194" t="str">
        <f>IF('Engine Family #20'!$R$16&lt;&gt;"",'Engine Family #20'!$R$16,"")</f>
        <v/>
      </c>
      <c r="E48" s="179" t="str">
        <f t="shared" si="18"/>
        <v/>
      </c>
      <c r="F48" s="76" t="str">
        <f>IF('Engine Family #20'!$N$16="Y",'Engine Family #20'!$V$12,"")</f>
        <v/>
      </c>
      <c r="G48" s="97" t="str">
        <f>IF('Engine Family #20'!$V$16&lt;&gt;"",'Engine Family #20'!$V$16,"")</f>
        <v/>
      </c>
      <c r="H48" s="179" t="str">
        <f t="shared" si="19"/>
        <v/>
      </c>
      <c r="I48" s="77" t="str">
        <f>IF('Engine Family #20'!$G$23="Y",(IF('Engine Family #20'!$N$16="Y",'Engine Family #20'!$Z$12,"")),"")</f>
        <v/>
      </c>
      <c r="J48" s="97" t="str">
        <f>IF('Engine Family #20'!$G$23="Y",(IF('Engine Family #20'!$Z$16&lt;&gt;"",'Engine Family #20'!$Z$16,"")),"")</f>
        <v/>
      </c>
      <c r="K48" s="181" t="str">
        <f t="shared" si="20"/>
        <v/>
      </c>
      <c r="L48" s="77" t="str">
        <f>IF('Engine Family #20'!$G$23="N",(IF('Engine Family #20'!$N$16="Y",'Engine Family #20'!$AD$12,"")),"")</f>
        <v/>
      </c>
      <c r="M48" s="97" t="str">
        <f>IF('Engine Family #20'!$G$23="N",(IF('Engine Family #20'!$AD$16&lt;&gt;"",'Engine Family #20'!$AD$16,"")),"")</f>
        <v/>
      </c>
      <c r="N48" s="182" t="str">
        <f t="shared" si="3"/>
        <v/>
      </c>
      <c r="O48" s="76" t="str">
        <f>IF('Engine Family #20'!$G$23="N",(IF('Engine Family #20'!$N$16="Y",'Engine Family #20'!$Z$12,"")),"")</f>
        <v/>
      </c>
      <c r="P48" s="97" t="str">
        <f>IF('Engine Family #20'!$G$23="N",(IF('Engine Family #20'!$Z$16&lt;&gt;"",'Engine Family #20'!$Z$16,"")),"")</f>
        <v/>
      </c>
      <c r="Q48" s="182" t="str">
        <f t="shared" si="17"/>
        <v/>
      </c>
      <c r="R48" s="188" t="str">
        <f t="shared" si="5"/>
        <v/>
      </c>
      <c r="S48" s="45" t="str">
        <f t="shared" si="8"/>
        <v/>
      </c>
      <c r="T48" s="45" t="str">
        <f t="shared" si="6"/>
        <v/>
      </c>
      <c r="U48" s="4"/>
      <c r="V48" s="4"/>
      <c r="W48" s="4"/>
      <c r="X48" s="4"/>
      <c r="Y48" s="4"/>
      <c r="AA48" s="5">
        <f t="shared" si="9"/>
        <v>0</v>
      </c>
      <c r="AB48" s="5">
        <f t="shared" si="10"/>
        <v>0</v>
      </c>
      <c r="AC48" s="5">
        <f t="shared" si="11"/>
        <v>0</v>
      </c>
      <c r="AD48" s="5">
        <f t="shared" si="12"/>
        <v>0</v>
      </c>
      <c r="AE48" s="5">
        <f t="shared" si="13"/>
        <v>0</v>
      </c>
      <c r="AF48" s="175">
        <f>IF($L$13&lt;&gt;"Category 3",IF('Engine Family #20'!$G$23="Y",(AA48+AB48+AC48),(AA48+AB48+AD48+AE48)),AD48)</f>
        <v>0</v>
      </c>
      <c r="AG48" s="176" t="str">
        <f>IF($AF48&gt;9,"FAIL",IF($L$13&lt;&gt;"Category 3",IF('Engine Family #20'!$G$23="Y",IF($AF48=3,"PASS",""),IF($AF48=4,"PASS","")),IF($AF48=1,"PASS","")))</f>
        <v/>
      </c>
    </row>
    <row r="49" spans="1:33" ht="15" customHeight="1">
      <c r="A49" s="4"/>
      <c r="B49" s="180" t="str">
        <f>IF('Engine Family #21'!$M$11&lt;&gt;"",'Engine Family #21'!$M$11,"")</f>
        <v/>
      </c>
      <c r="C49" s="77" t="str">
        <f>IF('Engine Family #21'!$N$16="Y",'Engine Family #21'!$R$12,"")</f>
        <v/>
      </c>
      <c r="D49" s="194" t="str">
        <f>IF('Engine Family #21'!$R$16&lt;&gt;"",'Engine Family #21'!$R$16,"")</f>
        <v/>
      </c>
      <c r="E49" s="179" t="str">
        <f t="shared" si="18"/>
        <v/>
      </c>
      <c r="F49" s="76" t="str">
        <f>IF('Engine Family #21'!$N$16="Y",'Engine Family #21'!$V$12,"")</f>
        <v/>
      </c>
      <c r="G49" s="97" t="str">
        <f>IF('Engine Family #21'!$V$16&lt;&gt;"",'Engine Family #21'!$V$16,"")</f>
        <v/>
      </c>
      <c r="H49" s="179" t="str">
        <f t="shared" si="19"/>
        <v/>
      </c>
      <c r="I49" s="77" t="str">
        <f>IF('Engine Family #21'!$G$23="Y",(IF('Engine Family #21'!$N$16="Y",'Engine Family #21'!$Z$12,"")),"")</f>
        <v/>
      </c>
      <c r="J49" s="97" t="str">
        <f>IF('Engine Family #21'!$G$23="Y",(IF('Engine Family #21'!$Z$16&lt;&gt;"",'Engine Family #21'!$Z$16,"")),"")</f>
        <v/>
      </c>
      <c r="K49" s="181" t="str">
        <f t="shared" si="20"/>
        <v/>
      </c>
      <c r="L49" s="77" t="str">
        <f>IF('Engine Family #21'!$G$23="N",(IF('Engine Family #21'!$N$16="Y",'Engine Family #21'!$AD$12,"")),"")</f>
        <v/>
      </c>
      <c r="M49" s="97" t="str">
        <f>IF('Engine Family #21'!$G$23="N",(IF('Engine Family #21'!$AD$16&lt;&gt;"",'Engine Family #21'!$AD$16,"")),"")</f>
        <v/>
      </c>
      <c r="N49" s="182" t="str">
        <f t="shared" si="3"/>
        <v/>
      </c>
      <c r="O49" s="76" t="str">
        <f>IF('Engine Family #21'!$G$23="N",(IF('Engine Family #21'!$N$16="Y",'Engine Family #21'!$Z$12,"")),"")</f>
        <v/>
      </c>
      <c r="P49" s="97" t="str">
        <f>IF('Engine Family #21'!$G$23="N",(IF('Engine Family #21'!$Z$16&lt;&gt;"",'Engine Family #21'!$Z$16,"")),"")</f>
        <v/>
      </c>
      <c r="Q49" s="182" t="str">
        <f t="shared" si="17"/>
        <v/>
      </c>
      <c r="R49" s="188" t="str">
        <f t="shared" si="5"/>
        <v/>
      </c>
      <c r="S49" s="45" t="str">
        <f t="shared" si="8"/>
        <v/>
      </c>
      <c r="T49" s="45" t="str">
        <f t="shared" si="6"/>
        <v/>
      </c>
      <c r="U49" s="4"/>
      <c r="V49" s="4"/>
      <c r="W49" s="4"/>
      <c r="X49" s="4"/>
      <c r="Y49" s="4"/>
      <c r="AA49" s="5">
        <f t="shared" si="9"/>
        <v>0</v>
      </c>
      <c r="AB49" s="5">
        <f t="shared" si="10"/>
        <v>0</v>
      </c>
      <c r="AC49" s="5">
        <f t="shared" si="11"/>
        <v>0</v>
      </c>
      <c r="AD49" s="5">
        <f t="shared" si="12"/>
        <v>0</v>
      </c>
      <c r="AE49" s="5">
        <f t="shared" si="13"/>
        <v>0</v>
      </c>
      <c r="AF49" s="175">
        <f>IF($L$13&lt;&gt;"Category 3",IF('Engine Family #21'!$G$23="Y",(AA49+AB49+AC49),(AA49+AB49+AD49+AE49)),AD49)</f>
        <v>0</v>
      </c>
      <c r="AG49" s="176" t="str">
        <f>IF($AF49&gt;9,"FAIL",IF($L$13&lt;&gt;"Category 3",IF('Engine Family #21'!$G$23="Y",IF($AF49=3,"PASS",""),IF($AF49=4,"PASS","")),IF($AF49=1,"PASS","")))</f>
        <v/>
      </c>
    </row>
    <row r="50" spans="1:33" ht="15" customHeight="1">
      <c r="A50" s="4"/>
      <c r="B50" s="180" t="str">
        <f>IF('Engine Family #22'!$M$11&lt;&gt;"",'Engine Family #22'!$M$11,"")</f>
        <v/>
      </c>
      <c r="C50" s="77" t="str">
        <f>IF('Engine Family #22'!$N$16="Y",'Engine Family #22'!$R$12,"")</f>
        <v/>
      </c>
      <c r="D50" s="194" t="str">
        <f>IF('Engine Family #22'!$R$16&lt;&gt;"",'Engine Family #22'!$R$16,"")</f>
        <v/>
      </c>
      <c r="E50" s="179" t="str">
        <f t="shared" si="18"/>
        <v/>
      </c>
      <c r="F50" s="76" t="str">
        <f>IF('Engine Family #22'!$N$16="Y",'Engine Family #22'!$V$12,"")</f>
        <v/>
      </c>
      <c r="G50" s="97" t="str">
        <f>IF('Engine Family #22'!$V$16&lt;&gt;"",'Engine Family #22'!$V$16,"")</f>
        <v/>
      </c>
      <c r="H50" s="179" t="str">
        <f t="shared" si="19"/>
        <v/>
      </c>
      <c r="I50" s="77" t="str">
        <f>IF('Engine Family #22'!$G$23="Y",(IF('Engine Family #22'!$N$16="Y",'Engine Family #22'!$Z$12,"")),"")</f>
        <v/>
      </c>
      <c r="J50" s="97" t="str">
        <f>IF('Engine Family #22'!$G$23="Y",(IF('Engine Family #22'!$Z$16&lt;&gt;"",'Engine Family #22'!$Z$16,"")),"")</f>
        <v/>
      </c>
      <c r="K50" s="181" t="str">
        <f t="shared" si="20"/>
        <v/>
      </c>
      <c r="L50" s="77" t="str">
        <f>IF('Engine Family #22'!$G$23="N",(IF('Engine Family #22'!$N$16="Y",'Engine Family #22'!$AD$12,"")),"")</f>
        <v/>
      </c>
      <c r="M50" s="97" t="str">
        <f>IF('Engine Family #22'!$G$23="N",(IF('Engine Family #22'!$AD$16&lt;&gt;"",'Engine Family #22'!$AD$16,"")),"")</f>
        <v/>
      </c>
      <c r="N50" s="182" t="str">
        <f t="shared" si="3"/>
        <v/>
      </c>
      <c r="O50" s="76" t="str">
        <f>IF('Engine Family #22'!$G$23="N",(IF('Engine Family #22'!$N$16="Y",'Engine Family #22'!$Z$12,"")),"")</f>
        <v/>
      </c>
      <c r="P50" s="97" t="str">
        <f>IF('Engine Family #22'!$G$23="N",(IF('Engine Family #22'!$Z$16&lt;&gt;"",'Engine Family #22'!$Z$16,"")),"")</f>
        <v/>
      </c>
      <c r="Q50" s="182" t="str">
        <f t="shared" si="17"/>
        <v/>
      </c>
      <c r="R50" s="188" t="str">
        <f t="shared" si="5"/>
        <v/>
      </c>
      <c r="S50" s="45" t="str">
        <f t="shared" si="8"/>
        <v/>
      </c>
      <c r="T50" s="45" t="str">
        <f t="shared" si="6"/>
        <v/>
      </c>
      <c r="U50" s="4"/>
      <c r="V50" s="4"/>
      <c r="W50" s="4"/>
      <c r="X50" s="4"/>
      <c r="Y50" s="4"/>
      <c r="AA50" s="5">
        <f t="shared" si="9"/>
        <v>0</v>
      </c>
      <c r="AB50" s="5">
        <f t="shared" si="10"/>
        <v>0</v>
      </c>
      <c r="AC50" s="5">
        <f t="shared" si="11"/>
        <v>0</v>
      </c>
      <c r="AD50" s="5">
        <f t="shared" si="12"/>
        <v>0</v>
      </c>
      <c r="AE50" s="5">
        <f t="shared" si="13"/>
        <v>0</v>
      </c>
      <c r="AF50" s="175">
        <f>IF($L$13&lt;&gt;"Category 3",IF('Engine Family #22'!$G$23="Y",(AA50+AB50+AC50),(AA50+AB50+AD50+AE50)),AD50)</f>
        <v>0</v>
      </c>
      <c r="AG50" s="176" t="str">
        <f>IF($AF50&gt;9,"FAIL",IF($L$13&lt;&gt;"Category 3",IF('Engine Family #22'!$G$23="Y",IF($AF50=3,"PASS",""),IF($AF50=4,"PASS","")),IF($AF50=1,"PASS","")))</f>
        <v/>
      </c>
    </row>
    <row r="51" spans="1:33" ht="15" customHeight="1">
      <c r="A51" s="4"/>
      <c r="B51" s="180" t="str">
        <f>IF('Engine Family #23'!$M$11&lt;&gt;"",'Engine Family #23'!$M$11,"")</f>
        <v/>
      </c>
      <c r="C51" s="77" t="str">
        <f>IF('Engine Family #23'!$N$16="Y",'Engine Family #23'!$R$12,"")</f>
        <v/>
      </c>
      <c r="D51" s="194" t="str">
        <f>IF('Engine Family #23'!$R$16&lt;&gt;"",'Engine Family #23'!$R$16,"")</f>
        <v/>
      </c>
      <c r="E51" s="179" t="str">
        <f t="shared" si="18"/>
        <v/>
      </c>
      <c r="F51" s="76" t="str">
        <f>IF('Engine Family #23'!$N$16="Y",'Engine Family #23'!$V$12,"")</f>
        <v/>
      </c>
      <c r="G51" s="97" t="str">
        <f>IF('Engine Family #23'!$V$16&lt;&gt;"",'Engine Family #23'!$V$16,"")</f>
        <v/>
      </c>
      <c r="H51" s="179" t="str">
        <f t="shared" si="19"/>
        <v/>
      </c>
      <c r="I51" s="77" t="str">
        <f>IF('Engine Family #23'!$G$23="Y",(IF('Engine Family #23'!$N$16="Y",'Engine Family #23'!$Z$12,"")),"")</f>
        <v/>
      </c>
      <c r="J51" s="97" t="str">
        <f>IF('Engine Family #23'!$G$23="Y",(IF('Engine Family #23'!$Z$16&lt;&gt;"",'Engine Family #23'!$Z$16,"")),"")</f>
        <v/>
      </c>
      <c r="K51" s="181" t="str">
        <f t="shared" si="20"/>
        <v/>
      </c>
      <c r="L51" s="77" t="str">
        <f>IF('Engine Family #23'!$G$23="N",(IF('Engine Family #23'!$N$16="Y",'Engine Family #23'!$AD$12,"")),"")</f>
        <v/>
      </c>
      <c r="M51" s="97" t="str">
        <f>IF('Engine Family #23'!$G$23="N",(IF('Engine Family #23'!$AD$16&lt;&gt;"",'Engine Family #23'!$AD$16,"")),"")</f>
        <v/>
      </c>
      <c r="N51" s="182" t="str">
        <f t="shared" si="3"/>
        <v/>
      </c>
      <c r="O51" s="76" t="str">
        <f>IF('Engine Family #23'!$G$23="N",(IF('Engine Family #23'!$N$16="Y",'Engine Family #23'!$Z$12,"")),"")</f>
        <v/>
      </c>
      <c r="P51" s="97" t="str">
        <f>IF('Engine Family #23'!$G$23="N",(IF('Engine Family #23'!$Z$16&lt;&gt;"",'Engine Family #23'!$Z$16,"")),"")</f>
        <v/>
      </c>
      <c r="Q51" s="182" t="str">
        <f t="shared" si="17"/>
        <v/>
      </c>
      <c r="R51" s="188" t="str">
        <f t="shared" si="5"/>
        <v/>
      </c>
      <c r="S51" s="45" t="str">
        <f t="shared" si="8"/>
        <v/>
      </c>
      <c r="T51" s="45" t="str">
        <f t="shared" si="6"/>
        <v/>
      </c>
      <c r="U51" s="4"/>
      <c r="V51" s="4"/>
      <c r="W51" s="4"/>
      <c r="X51" s="4"/>
      <c r="Y51" s="4"/>
      <c r="AA51" s="5">
        <f t="shared" si="9"/>
        <v>0</v>
      </c>
      <c r="AB51" s="5">
        <f t="shared" si="10"/>
        <v>0</v>
      </c>
      <c r="AC51" s="5">
        <f t="shared" si="11"/>
        <v>0</v>
      </c>
      <c r="AD51" s="5">
        <f t="shared" si="12"/>
        <v>0</v>
      </c>
      <c r="AE51" s="5">
        <f t="shared" si="13"/>
        <v>0</v>
      </c>
      <c r="AF51" s="175">
        <f>IF($L$13&lt;&gt;"Category 3",IF('Engine Family #23'!$G$23="Y",(AA51+AB51+AC51),(AA51+AB51+AD51+AE51)),AD51)</f>
        <v>0</v>
      </c>
      <c r="AG51" s="176" t="str">
        <f>IF($AF51&gt;9,"FAIL",IF($L$13&lt;&gt;"Category 3",IF('Engine Family #23'!$G$23="Y",IF($AF51=3,"PASS",""),IF($AF51=4,"PASS","")),IF($AF51=1,"PASS","")))</f>
        <v/>
      </c>
    </row>
    <row r="52" spans="1:33" ht="15" customHeight="1">
      <c r="A52" s="4"/>
      <c r="B52" s="180" t="str">
        <f>IF('Engine Family #24'!$M$11&lt;&gt;"",'Engine Family #24'!$M$11,"")</f>
        <v/>
      </c>
      <c r="C52" s="77" t="str">
        <f>IF('Engine Family #24'!$N$16="Y",'Engine Family #24'!$R$12,"")</f>
        <v/>
      </c>
      <c r="D52" s="194" t="str">
        <f>IF('Engine Family #24'!$R$16&lt;&gt;"",'Engine Family #24'!$R$16,"")</f>
        <v/>
      </c>
      <c r="E52" s="179" t="str">
        <f t="shared" si="18"/>
        <v/>
      </c>
      <c r="F52" s="76" t="str">
        <f>IF('Engine Family #24'!$N$16="Y",'Engine Family #24'!$V$12,"")</f>
        <v/>
      </c>
      <c r="G52" s="97" t="str">
        <f>IF('Engine Family #24'!$V$16&lt;&gt;"",'Engine Family #24'!$V$16,"")</f>
        <v/>
      </c>
      <c r="H52" s="179" t="str">
        <f t="shared" si="19"/>
        <v/>
      </c>
      <c r="I52" s="77" t="str">
        <f>IF('Engine Family #24'!$G$23="Y",(IF('Engine Family #24'!$N$16="Y",'Engine Family #24'!$Z$12,"")),"")</f>
        <v/>
      </c>
      <c r="J52" s="97" t="str">
        <f>IF('Engine Family #24'!$G$23="Y",(IF('Engine Family #24'!$Z$16&lt;&gt;"",'Engine Family #24'!$Z$16,"")),"")</f>
        <v/>
      </c>
      <c r="K52" s="181" t="str">
        <f t="shared" si="20"/>
        <v/>
      </c>
      <c r="L52" s="77" t="str">
        <f>IF('Engine Family #24'!$G$23="N",(IF('Engine Family #24'!$N$16="Y",'Engine Family #24'!$AD$12,"")),"")</f>
        <v/>
      </c>
      <c r="M52" s="97" t="str">
        <f>IF('Engine Family #24'!$G$23="N",(IF('Engine Family #24'!$AD$16&lt;&gt;"",'Engine Family #24'!$AD$16,"")),"")</f>
        <v/>
      </c>
      <c r="N52" s="182" t="str">
        <f t="shared" si="3"/>
        <v/>
      </c>
      <c r="O52" s="76" t="str">
        <f>IF('Engine Family #24'!$G$23="N",(IF('Engine Family #24'!$N$16="Y",'Engine Family #24'!$Z$12,"")),"")</f>
        <v/>
      </c>
      <c r="P52" s="97" t="str">
        <f>IF('Engine Family #24'!$G$23="N",(IF('Engine Family #24'!$Z$16&lt;&gt;"",'Engine Family #24'!$Z$16,"")),"")</f>
        <v/>
      </c>
      <c r="Q52" s="182" t="str">
        <f t="shared" si="17"/>
        <v/>
      </c>
      <c r="R52" s="188" t="str">
        <f t="shared" si="5"/>
        <v/>
      </c>
      <c r="S52" s="45" t="str">
        <f t="shared" si="8"/>
        <v/>
      </c>
      <c r="T52" s="45" t="str">
        <f t="shared" si="6"/>
        <v/>
      </c>
      <c r="U52" s="4"/>
      <c r="V52" s="4"/>
      <c r="W52" s="4"/>
      <c r="X52" s="4"/>
      <c r="Y52" s="4"/>
      <c r="AA52" s="5">
        <f t="shared" si="9"/>
        <v>0</v>
      </c>
      <c r="AB52" s="5">
        <f t="shared" si="10"/>
        <v>0</v>
      </c>
      <c r="AC52" s="5">
        <f t="shared" si="11"/>
        <v>0</v>
      </c>
      <c r="AD52" s="5">
        <f t="shared" si="12"/>
        <v>0</v>
      </c>
      <c r="AE52" s="5">
        <f t="shared" si="13"/>
        <v>0</v>
      </c>
      <c r="AF52" s="175">
        <f>IF($L$13&lt;&gt;"Category 3",IF('Engine Family #24'!$G$23="Y",(AA52+AB52+AC52),(AA52+AB52+AD52+AE52)),AD52)</f>
        <v>0</v>
      </c>
      <c r="AG52" s="176" t="str">
        <f>IF($AF52&gt;9,"FAIL",IF($L$13&lt;&gt;"Category 3",IF('Engine Family #24'!$G$23="Y",IF($AF52=3,"PASS",""),IF($AF52=4,"PASS","")),IF($AF52=1,"PASS","")))</f>
        <v/>
      </c>
    </row>
    <row r="53" spans="1:33" ht="15" customHeight="1">
      <c r="A53" s="4"/>
      <c r="B53" s="180" t="str">
        <f>IF('Engine Family #25'!$M$11&lt;&gt;"",'Engine Family #25'!$M$11,"")</f>
        <v/>
      </c>
      <c r="C53" s="77" t="str">
        <f>IF('Engine Family #25'!$N$16="Y",'Engine Family #25'!$R$12,"")</f>
        <v/>
      </c>
      <c r="D53" s="194" t="str">
        <f>IF('Engine Family #25'!$R$16&lt;&gt;"",'Engine Family #25'!$R$16,"")</f>
        <v/>
      </c>
      <c r="E53" s="179" t="str">
        <f t="shared" si="18"/>
        <v/>
      </c>
      <c r="F53" s="76" t="str">
        <f>IF('Engine Family #25'!$N$16="Y",'Engine Family #25'!$V$12,"")</f>
        <v/>
      </c>
      <c r="G53" s="97" t="str">
        <f>IF('Engine Family #25'!$V$16&lt;&gt;"",'Engine Family #25'!$V$16,"")</f>
        <v/>
      </c>
      <c r="H53" s="179" t="str">
        <f t="shared" si="19"/>
        <v/>
      </c>
      <c r="I53" s="77" t="str">
        <f>IF('Engine Family #25'!$G$23="Y",(IF('Engine Family #25'!$N$16="Y",'Engine Family #25'!$Z$12,"")),"")</f>
        <v/>
      </c>
      <c r="J53" s="97" t="str">
        <f>IF('Engine Family #25'!$G$23="Y",(IF('Engine Family #25'!$Z$16&lt;&gt;"",'Engine Family #25'!$Z$16,"")),"")</f>
        <v/>
      </c>
      <c r="K53" s="181" t="str">
        <f t="shared" si="20"/>
        <v/>
      </c>
      <c r="L53" s="77" t="str">
        <f>IF('Engine Family #25'!$G$23="N",(IF('Engine Family #25'!$N$16="Y",'Engine Family #25'!$AD$12,"")),"")</f>
        <v/>
      </c>
      <c r="M53" s="97" t="str">
        <f>IF('Engine Family #25'!$G$23="N",(IF('Engine Family #25'!$AD$16&lt;&gt;"",'Engine Family #25'!$AD$16,"")),"")</f>
        <v/>
      </c>
      <c r="N53" s="182" t="str">
        <f t="shared" si="3"/>
        <v/>
      </c>
      <c r="O53" s="76" t="str">
        <f>IF('Engine Family #25'!$G$23="N",(IF('Engine Family #25'!$N$16="Y",'Engine Family #25'!$Z$12,"")),"")</f>
        <v/>
      </c>
      <c r="P53" s="97" t="str">
        <f>IF('Engine Family #25'!$G$23="N",(IF('Engine Family #25'!$Z$16&lt;&gt;"",'Engine Family #25'!$Z$16,"")),"")</f>
        <v/>
      </c>
      <c r="Q53" s="182" t="str">
        <f t="shared" si="17"/>
        <v/>
      </c>
      <c r="R53" s="188" t="str">
        <f t="shared" si="5"/>
        <v/>
      </c>
      <c r="S53" s="45" t="str">
        <f t="shared" si="8"/>
        <v/>
      </c>
      <c r="T53" s="45" t="str">
        <f t="shared" si="6"/>
        <v/>
      </c>
      <c r="U53" s="4"/>
      <c r="V53" s="4"/>
      <c r="W53" s="4"/>
      <c r="X53" s="4"/>
      <c r="Y53" s="4"/>
      <c r="AA53" s="5">
        <f t="shared" si="9"/>
        <v>0</v>
      </c>
      <c r="AB53" s="5">
        <f t="shared" si="10"/>
        <v>0</v>
      </c>
      <c r="AC53" s="5">
        <f t="shared" si="11"/>
        <v>0</v>
      </c>
      <c r="AD53" s="5">
        <f t="shared" si="12"/>
        <v>0</v>
      </c>
      <c r="AE53" s="5">
        <f t="shared" si="13"/>
        <v>0</v>
      </c>
      <c r="AF53" s="175">
        <f>IF($L$13&lt;&gt;"Category 3",IF('Engine Family #25'!$G$23="Y",(AA53+AB53+AC53),(AA53+AB53+AD53+AE53)),AD53)</f>
        <v>0</v>
      </c>
      <c r="AG53" s="176" t="str">
        <f>IF($AF53&gt;9,"FAIL",IF($L$13&lt;&gt;"Category 3",IF('Engine Family #25'!$G$23="Y",IF($AF53=3,"PASS",""),IF($AF53=4,"PASS","")),IF($AF53=1,"PASS","")))</f>
        <v/>
      </c>
    </row>
    <row r="54" spans="1:33" ht="15" customHeight="1">
      <c r="A54" s="4"/>
      <c r="B54" s="180" t="str">
        <f>IF('Engine Family #26'!$M$11&lt;&gt;"",'Engine Family #26'!$M$11,"")</f>
        <v/>
      </c>
      <c r="C54" s="77" t="str">
        <f>IF('Engine Family #26'!$N$16="Y",'Engine Family #26'!$R$12,"")</f>
        <v/>
      </c>
      <c r="D54" s="194" t="str">
        <f>IF('Engine Family #26'!$R$16&lt;&gt;"",'Engine Family #26'!$R$16,"")</f>
        <v/>
      </c>
      <c r="E54" s="179" t="str">
        <f t="shared" si="18"/>
        <v/>
      </c>
      <c r="F54" s="76" t="str">
        <f>IF('Engine Family #26'!$N$16="Y",'Engine Family #26'!$V$12,"")</f>
        <v/>
      </c>
      <c r="G54" s="97" t="str">
        <f>IF('Engine Family #26'!$V$16&lt;&gt;"",'Engine Family #26'!$V$16,"")</f>
        <v/>
      </c>
      <c r="H54" s="179" t="str">
        <f t="shared" si="19"/>
        <v/>
      </c>
      <c r="I54" s="77" t="str">
        <f>IF('Engine Family #26'!$G$23="Y",(IF('Engine Family #26'!$N$16="Y",'Engine Family #26'!$Z$12,"")),"")</f>
        <v/>
      </c>
      <c r="J54" s="97" t="str">
        <f>IF('Engine Family #26'!$G$23="Y",(IF('Engine Family #26'!$Z$16&lt;&gt;"",'Engine Family #26'!$Z$16,"")),"")</f>
        <v/>
      </c>
      <c r="K54" s="181" t="str">
        <f t="shared" si="20"/>
        <v/>
      </c>
      <c r="L54" s="77" t="str">
        <f>IF('Engine Family #26'!$G$23="N",(IF('Engine Family #26'!$N$16="Y",'Engine Family #26'!$AD$12,"")),"")</f>
        <v/>
      </c>
      <c r="M54" s="97" t="str">
        <f>IF('Engine Family #26'!$G$23="N",(IF('Engine Family #26'!$AD$16&lt;&gt;"",'Engine Family #26'!$AD$16,"")),"")</f>
        <v/>
      </c>
      <c r="N54" s="182" t="str">
        <f t="shared" si="3"/>
        <v/>
      </c>
      <c r="O54" s="76" t="str">
        <f>IF('Engine Family #26'!$G$23="N",(IF('Engine Family #26'!$N$16="Y",'Engine Family #26'!$Z$12,"")),"")</f>
        <v/>
      </c>
      <c r="P54" s="97" t="str">
        <f>IF('Engine Family #26'!$G$23="N",(IF('Engine Family #26'!$Z$16&lt;&gt;"",'Engine Family #26'!$Z$16,"")),"")</f>
        <v/>
      </c>
      <c r="Q54" s="182" t="str">
        <f t="shared" si="17"/>
        <v/>
      </c>
      <c r="R54" s="188" t="str">
        <f t="shared" si="5"/>
        <v/>
      </c>
      <c r="S54" s="45" t="str">
        <f t="shared" si="8"/>
        <v/>
      </c>
      <c r="T54" s="45" t="str">
        <f t="shared" si="6"/>
        <v/>
      </c>
      <c r="U54" s="4"/>
      <c r="V54" s="4"/>
      <c r="W54" s="4"/>
      <c r="X54" s="4"/>
      <c r="Y54" s="4"/>
      <c r="AA54" s="5">
        <f t="shared" si="9"/>
        <v>0</v>
      </c>
      <c r="AB54" s="5">
        <f t="shared" si="10"/>
        <v>0</v>
      </c>
      <c r="AC54" s="5">
        <f t="shared" si="11"/>
        <v>0</v>
      </c>
      <c r="AD54" s="5">
        <f t="shared" si="12"/>
        <v>0</v>
      </c>
      <c r="AE54" s="5">
        <f t="shared" si="13"/>
        <v>0</v>
      </c>
      <c r="AF54" s="175">
        <f>IF($L$13&lt;&gt;"Category 3",IF('Engine Family #26'!$G$23="Y",(AA54+AB54+AC54),(AA54+AB54+AD54+AE54)),AD54)</f>
        <v>0</v>
      </c>
      <c r="AG54" s="176" t="str">
        <f>IF($AF54&gt;9,"FAIL",IF($L$13&lt;&gt;"Category 3",IF('Engine Family #26'!$G$23="Y",IF($AF54=3,"PASS",""),IF($AF54=4,"PASS","")),IF($AF54=1,"PASS","")))</f>
        <v/>
      </c>
    </row>
    <row r="55" spans="1:33" ht="15" customHeight="1">
      <c r="A55" s="4"/>
      <c r="B55" s="180" t="str">
        <f>IF('Engine Family #27'!$M$11&lt;&gt;"",'Engine Family #27'!$M$11,"")</f>
        <v/>
      </c>
      <c r="C55" s="77" t="str">
        <f>IF('Engine Family #27'!$N$16="Y",'Engine Family #27'!$R$12,"")</f>
        <v/>
      </c>
      <c r="D55" s="194" t="str">
        <f>IF('Engine Family #27'!$R$16&lt;&gt;"",'Engine Family #27'!$R$16,"")</f>
        <v/>
      </c>
      <c r="E55" s="179" t="str">
        <f t="shared" si="18"/>
        <v/>
      </c>
      <c r="F55" s="76" t="str">
        <f>IF('Engine Family #27'!$N$16="Y",'Engine Family #27'!$V$12,"")</f>
        <v/>
      </c>
      <c r="G55" s="97" t="str">
        <f>IF('Engine Family #27'!$V$16&lt;&gt;"",'Engine Family #27'!$V$16,"")</f>
        <v/>
      </c>
      <c r="H55" s="179" t="str">
        <f t="shared" si="19"/>
        <v/>
      </c>
      <c r="I55" s="77" t="str">
        <f>IF('Engine Family #27'!$G$23="Y",(IF('Engine Family #27'!$N$16="Y",'Engine Family #27'!$Z$12,"")),"")</f>
        <v/>
      </c>
      <c r="J55" s="97" t="str">
        <f>IF('Engine Family #27'!$G$23="Y",(IF('Engine Family #27'!$Z$16&lt;&gt;"",'Engine Family #27'!$Z$16,"")),"")</f>
        <v/>
      </c>
      <c r="K55" s="181" t="str">
        <f t="shared" si="20"/>
        <v/>
      </c>
      <c r="L55" s="77" t="str">
        <f>IF('Engine Family #27'!$G$23="N",(IF('Engine Family #27'!$N$16="Y",'Engine Family #27'!$AD$12,"")),"")</f>
        <v/>
      </c>
      <c r="M55" s="97" t="str">
        <f>IF('Engine Family #27'!$G$23="N",(IF('Engine Family #27'!$AD$16&lt;&gt;"",'Engine Family #27'!$AD$16,"")),"")</f>
        <v/>
      </c>
      <c r="N55" s="182" t="str">
        <f t="shared" si="3"/>
        <v/>
      </c>
      <c r="O55" s="76" t="str">
        <f>IF('Engine Family #27'!$G$23="N",(IF('Engine Family #27'!$N$16="Y",'Engine Family #27'!$Z$12,"")),"")</f>
        <v/>
      </c>
      <c r="P55" s="97" t="str">
        <f>IF('Engine Family #27'!$G$23="N",(IF('Engine Family #27'!$Z$16&lt;&gt;"",'Engine Family #27'!$Z$16,"")),"")</f>
        <v/>
      </c>
      <c r="Q55" s="182" t="str">
        <f t="shared" si="17"/>
        <v/>
      </c>
      <c r="R55" s="188" t="str">
        <f t="shared" si="5"/>
        <v/>
      </c>
      <c r="S55" s="45" t="str">
        <f t="shared" si="8"/>
        <v/>
      </c>
      <c r="T55" s="45" t="str">
        <f t="shared" si="6"/>
        <v/>
      </c>
      <c r="U55" s="4"/>
      <c r="V55" s="4"/>
      <c r="W55" s="4"/>
      <c r="X55" s="4"/>
      <c r="Y55" s="4"/>
      <c r="AA55" s="5">
        <f t="shared" si="9"/>
        <v>0</v>
      </c>
      <c r="AB55" s="5">
        <f t="shared" si="10"/>
        <v>0</v>
      </c>
      <c r="AC55" s="5">
        <f t="shared" si="11"/>
        <v>0</v>
      </c>
      <c r="AD55" s="5">
        <f t="shared" si="12"/>
        <v>0</v>
      </c>
      <c r="AE55" s="5">
        <f t="shared" si="13"/>
        <v>0</v>
      </c>
      <c r="AF55" s="175">
        <f>IF($L$13&lt;&gt;"Category 3",IF('Engine Family #27'!$G$23="Y",(AA55+AB55+AC55),(AA55+AB55+AD55+AE55)),AD55)</f>
        <v>0</v>
      </c>
      <c r="AG55" s="176" t="str">
        <f>IF($AF55&gt;9,"FAIL",IF($L$13&lt;&gt;"Category 3",IF('Engine Family #27'!$G$23="Y",IF($AF55=3,"PASS",""),IF($AF55=4,"PASS","")),IF($AF55=1,"PASS","")))</f>
        <v/>
      </c>
    </row>
    <row r="56" spans="1:33" ht="15" customHeight="1">
      <c r="A56" s="4"/>
      <c r="B56" s="180" t="str">
        <f>IF('Engine Family #28'!$M$11&lt;&gt;"",'Engine Family #28'!$M$11,"")</f>
        <v/>
      </c>
      <c r="C56" s="77" t="str">
        <f>IF('Engine Family #28'!$N$16="Y",'Engine Family #28'!$R$12,"")</f>
        <v/>
      </c>
      <c r="D56" s="194" t="str">
        <f>IF('Engine Family #28'!$R$16&lt;&gt;"",'Engine Family #28'!$R$16,"")</f>
        <v/>
      </c>
      <c r="E56" s="179" t="str">
        <f>IF(OR(C56="",D56=""),"",IF(AND(C56&lt;&gt;"",D56&lt;&gt;"",C56&lt;=D56),"PASS","FAIL"))</f>
        <v/>
      </c>
      <c r="F56" s="76" t="str">
        <f>IF('Engine Family #28'!$N$16="Y",'Engine Family #28'!$V$12,"")</f>
        <v/>
      </c>
      <c r="G56" s="97" t="str">
        <f>IF('Engine Family #28'!$V$16&lt;&gt;"",'Engine Family #28'!$V$16,"")</f>
        <v/>
      </c>
      <c r="H56" s="179" t="str">
        <f>IF(OR(F56="",G56=""),"",IF(AND(F56&lt;&gt;"",G56&lt;&gt;"",F56&lt;=G56),"PASS","FAIL"))</f>
        <v/>
      </c>
      <c r="I56" s="77" t="str">
        <f>IF('Engine Family #28'!$G$23="Y",(IF('Engine Family #28'!$N$16="Y",'Engine Family #28'!$Z$12,"")),"")</f>
        <v/>
      </c>
      <c r="J56" s="97" t="str">
        <f>IF('Engine Family #28'!$G$23="Y",(IF('Engine Family #28'!$Z$16&lt;&gt;"",'Engine Family #28'!$Z$16,"")),"")</f>
        <v/>
      </c>
      <c r="K56" s="181" t="str">
        <f>IF(OR(I56="",J56=""),"",IF(AND(I56&lt;&gt;"",J56&lt;&gt;"",I56&lt;=J56),"PASS","FAIL"))</f>
        <v/>
      </c>
      <c r="L56" s="77" t="str">
        <f>IF('Engine Family #28'!$G$23="N",(IF('Engine Family #28'!$N$16="Y",'Engine Family #28'!$AD$12,"")),"")</f>
        <v/>
      </c>
      <c r="M56" s="97" t="str">
        <f>IF('Engine Family #28'!$G$23="N",(IF('Engine Family #28'!$AD$16&lt;&gt;"",'Engine Family #28'!$AD$16,"")),"")</f>
        <v/>
      </c>
      <c r="N56" s="182" t="str">
        <f>IF(OR(L56="",M56=""),"",IF(AND(L56&lt;&gt;"",M56&lt;&gt;"",L56&lt;=M56),"PASS","FAIL"))</f>
        <v/>
      </c>
      <c r="O56" s="76" t="str">
        <f>IF('Engine Family #28'!$G$23="N",(IF('Engine Family #28'!$N$16="Y",'Engine Family #28'!$Z$12,"")),"")</f>
        <v/>
      </c>
      <c r="P56" s="97" t="str">
        <f>IF('Engine Family #28'!$G$23="N",(IF('Engine Family #28'!$Z$16&lt;&gt;"",'Engine Family #28'!$Z$16,"")),"")</f>
        <v/>
      </c>
      <c r="Q56" s="182" t="str">
        <f t="shared" si="17"/>
        <v/>
      </c>
      <c r="R56" s="188" t="str">
        <f t="shared" si="5"/>
        <v/>
      </c>
      <c r="S56" s="45" t="str">
        <f t="shared" si="8"/>
        <v/>
      </c>
      <c r="T56" s="45" t="str">
        <f t="shared" si="6"/>
        <v/>
      </c>
      <c r="U56" s="4"/>
      <c r="V56" s="4"/>
      <c r="W56" s="4"/>
      <c r="X56" s="4"/>
      <c r="Y56" s="4"/>
      <c r="AA56" s="5">
        <f t="shared" si="9"/>
        <v>0</v>
      </c>
      <c r="AB56" s="5">
        <f t="shared" si="10"/>
        <v>0</v>
      </c>
      <c r="AC56" s="5">
        <f t="shared" si="11"/>
        <v>0</v>
      </c>
      <c r="AD56" s="5">
        <f t="shared" si="12"/>
        <v>0</v>
      </c>
      <c r="AE56" s="5">
        <f t="shared" si="13"/>
        <v>0</v>
      </c>
      <c r="AF56" s="175">
        <f>IF($L$13&lt;&gt;"Category 3",IF('Engine Family #28'!$G$23="Y",(AA56+AB56+AC56),(AA56+AB56+AD56+AE56)),AD56)</f>
        <v>0</v>
      </c>
      <c r="AG56" s="176" t="str">
        <f>IF($AF56&gt;9,"FAIL",IF($L$13&lt;&gt;"Category 3",IF('Engine Family #28'!$G$23="Y",IF($AF56=3,"PASS",""),IF($AF56=4,"PASS","")),IF($AF56=1,"PASS","")))</f>
        <v/>
      </c>
    </row>
    <row r="57" spans="1:33" ht="15" customHeight="1">
      <c r="A57" s="4"/>
      <c r="B57" s="180" t="str">
        <f>IF('Engine Family #29'!$M$11&lt;&gt;"",'Engine Family #29'!$M$11,"")</f>
        <v/>
      </c>
      <c r="C57" s="77" t="str">
        <f>IF('Engine Family #29'!$N$16="Y",'Engine Family #29'!$R$12,"")</f>
        <v/>
      </c>
      <c r="D57" s="194" t="str">
        <f>IF('Engine Family #29'!$R$16&lt;&gt;"",'Engine Family #29'!$R$16,"")</f>
        <v/>
      </c>
      <c r="E57" s="179" t="str">
        <f>IF(OR(C57="",D57=""),"",IF(AND(C57&lt;&gt;"",D57&lt;&gt;"",C57&lt;=D57),"PASS","FAIL"))</f>
        <v/>
      </c>
      <c r="F57" s="76" t="str">
        <f>IF('Engine Family #29'!$N$16="Y",'Engine Family #29'!$V$12,"")</f>
        <v/>
      </c>
      <c r="G57" s="97" t="str">
        <f>IF('Engine Family #29'!$V$16&lt;&gt;"",'Engine Family #29'!$V$16,"")</f>
        <v/>
      </c>
      <c r="H57" s="179" t="str">
        <f>IF(OR(F57="",G57=""),"",IF(AND(F57&lt;&gt;"",G57&lt;&gt;"",F57&lt;=G57),"PASS","FAIL"))</f>
        <v/>
      </c>
      <c r="I57" s="77" t="str">
        <f>IF('Engine Family #29'!$G$23="Y",(IF('Engine Family #29'!$N$16="Y",'Engine Family #29'!$Z$12,"")),"")</f>
        <v/>
      </c>
      <c r="J57" s="97" t="str">
        <f>IF('Engine Family #29'!$G$23="Y",(IF('Engine Family #29'!$Z$16&lt;&gt;"",'Engine Family #29'!$Z$16,"")),"")</f>
        <v/>
      </c>
      <c r="K57" s="181" t="str">
        <f>IF(OR(I57="",J57=""),"",IF(AND(I57&lt;&gt;"",J57&lt;&gt;"",I57&lt;=J57),"PASS","FAIL"))</f>
        <v/>
      </c>
      <c r="L57" s="77" t="str">
        <f>IF('Engine Family #29'!$G$23="N",(IF('Engine Family #29'!$N$16="Y",'Engine Family #29'!$AD$12,"")),"")</f>
        <v/>
      </c>
      <c r="M57" s="97" t="str">
        <f>IF('Engine Family #29'!$G$23="N",(IF('Engine Family #29'!$AD$16&lt;&gt;"",'Engine Family #29'!$AD$16,"")),"")</f>
        <v/>
      </c>
      <c r="N57" s="182" t="str">
        <f>IF(OR(L57="",M57=""),"",IF(AND(L57&lt;&gt;"",M57&lt;&gt;"",L57&lt;=M57),"PASS","FAIL"))</f>
        <v/>
      </c>
      <c r="O57" s="76" t="str">
        <f>IF('Engine Family #29'!$G$23="N",(IF('Engine Family #29'!$N$16="Y",'Engine Family #29'!$Z$12,"")),"")</f>
        <v/>
      </c>
      <c r="P57" s="97" t="str">
        <f>IF('Engine Family #29'!$G$23="N",(IF('Engine Family #29'!$Z$16&lt;&gt;"",'Engine Family #29'!$Z$16,"")),"")</f>
        <v/>
      </c>
      <c r="Q57" s="182" t="str">
        <f t="shared" si="7"/>
        <v/>
      </c>
      <c r="R57" s="188" t="str">
        <f t="shared" si="5"/>
        <v/>
      </c>
      <c r="S57" s="45" t="str">
        <f t="shared" si="8"/>
        <v/>
      </c>
      <c r="T57" s="45" t="str">
        <f t="shared" si="6"/>
        <v/>
      </c>
      <c r="U57" s="4"/>
      <c r="V57" s="4"/>
      <c r="W57" s="4"/>
      <c r="X57" s="4"/>
      <c r="Y57" s="4"/>
      <c r="AA57" s="5">
        <f t="shared" si="9"/>
        <v>0</v>
      </c>
      <c r="AB57" s="5">
        <f t="shared" si="10"/>
        <v>0</v>
      </c>
      <c r="AC57" s="5">
        <f t="shared" si="11"/>
        <v>0</v>
      </c>
      <c r="AD57" s="5">
        <f t="shared" si="12"/>
        <v>0</v>
      </c>
      <c r="AE57" s="5">
        <f t="shared" si="13"/>
        <v>0</v>
      </c>
      <c r="AF57" s="175">
        <f>IF($L$13&lt;&gt;"Category 3",IF('Engine Family #29'!$G$23="Y",(AA57+AB57+AC57),(AA57+AB57+AD57+AE57)),AD57)</f>
        <v>0</v>
      </c>
      <c r="AG57" s="176" t="str">
        <f>IF($AF57&gt;9,"FAIL",IF($L$13&lt;&gt;"Category 3",IF('Engine Family #29'!$G$23="Y",IF($AF57=3,"PASS",""),IF($AF57=4,"PASS","")),IF($AF57=1,"PASS","")))</f>
        <v/>
      </c>
    </row>
    <row r="58" spans="1:33" ht="15" customHeight="1">
      <c r="A58" s="4"/>
      <c r="B58" s="190" t="str">
        <f>IF('Engine Family #30'!$M$11&lt;&gt;"",'Engine Family #30'!$M$11,"")</f>
        <v/>
      </c>
      <c r="C58" s="189" t="str">
        <f>IF('Engine Family #30'!$N$16="Y",'Engine Family #30'!$R$12,"")</f>
        <v/>
      </c>
      <c r="D58" s="194" t="str">
        <f>IF('Engine Family #30'!$R$16&lt;&gt;"",'Engine Family #30'!$R$16,"")</f>
        <v/>
      </c>
      <c r="E58" s="179" t="str">
        <f>IF(OR(C58="",D58=""),"",IF(AND(C58&lt;&gt;"",D58&lt;&gt;"",C58&lt;=D58),"PASS","FAIL"))</f>
        <v/>
      </c>
      <c r="F58" s="76" t="str">
        <f>IF('Engine Family #30'!$N$16="Y",'Engine Family #30'!$V$12,"")</f>
        <v/>
      </c>
      <c r="G58" s="97" t="str">
        <f>IF('Engine Family #30'!$V$16&lt;&gt;"",'Engine Family #30'!$V$16,"")</f>
        <v/>
      </c>
      <c r="H58" s="179" t="str">
        <f>IF(OR(F58="",G58=""),"",IF(AND(F58&lt;&gt;"",G58&lt;&gt;"",F58&lt;=G58),"PASS","FAIL"))</f>
        <v/>
      </c>
      <c r="I58" s="77" t="str">
        <f>IF('Engine Family #30'!$G$23="Y",(IF('Engine Family #30'!$N$16="Y",'Engine Family #30'!$Z$12,"")),"")</f>
        <v/>
      </c>
      <c r="J58" s="97" t="str">
        <f>IF('Engine Family #30'!$G$23="Y",(IF('Engine Family #30'!$Z$16&lt;&gt;"",'Engine Family #30'!$Z$16,"")),"")</f>
        <v/>
      </c>
      <c r="K58" s="181" t="str">
        <f>IF(OR(I58="",J58=""),"",IF(AND(I58&lt;&gt;"",J58&lt;&gt;"",I58&lt;=J58),"PASS","FAIL"))</f>
        <v/>
      </c>
      <c r="L58" s="77" t="str">
        <f>IF('Engine Family #30'!$G$23="N",(IF('Engine Family #30'!$N$16="Y",'Engine Family #30'!$AD$12,"")),"")</f>
        <v/>
      </c>
      <c r="M58" s="97" t="str">
        <f>IF('Engine Family #30'!$G$23="N",(IF('Engine Family #30'!$AD$16&lt;&gt;"",'Engine Family #30'!$AD$16,"")),"")</f>
        <v/>
      </c>
      <c r="N58" s="182" t="str">
        <f>IF(OR(L58="",M58=""),"",IF(AND(L58&lt;&gt;"",M58&lt;&gt;"",L58&lt;=M58),"PASS","FAIL"))</f>
        <v/>
      </c>
      <c r="O58" s="76" t="str">
        <f>IF('Engine Family #30'!$G$23="N",(IF('Engine Family #30'!$N$16="Y",'Engine Family #30'!$Z$12,"")),"")</f>
        <v/>
      </c>
      <c r="P58" s="97" t="str">
        <f>IF('Engine Family #30'!$G$23="N",(IF('Engine Family #30'!$Z$16&lt;&gt;"",'Engine Family #30'!$Z$16,"")),"")</f>
        <v/>
      </c>
      <c r="Q58" s="182" t="str">
        <f t="shared" si="7"/>
        <v/>
      </c>
      <c r="R58" s="188" t="str">
        <f t="shared" si="5"/>
        <v/>
      </c>
      <c r="S58" s="45" t="str">
        <f t="shared" si="8"/>
        <v/>
      </c>
      <c r="T58" s="45" t="str">
        <f t="shared" si="6"/>
        <v/>
      </c>
      <c r="U58" s="4"/>
      <c r="V58" s="4"/>
      <c r="W58" s="4"/>
      <c r="X58" s="4"/>
      <c r="Y58" s="4"/>
      <c r="AA58" s="5">
        <f t="shared" si="9"/>
        <v>0</v>
      </c>
      <c r="AB58" s="5">
        <f t="shared" si="10"/>
        <v>0</v>
      </c>
      <c r="AC58" s="5">
        <f t="shared" si="11"/>
        <v>0</v>
      </c>
      <c r="AD58" s="5">
        <f t="shared" si="12"/>
        <v>0</v>
      </c>
      <c r="AE58" s="5">
        <f t="shared" si="13"/>
        <v>0</v>
      </c>
      <c r="AF58" s="177">
        <f>IF($L$13&lt;&gt;"Category 3",IF('Engine Family #30'!$G$23="Y",(AA58+AB58+AC58),(AA58+AB58+AD58+AE58)),AD58)</f>
        <v>0</v>
      </c>
      <c r="AG58" s="178" t="str">
        <f>IF($AF58&gt;9,"FAIL",IF($L$13&lt;&gt;"Category 3",IF('Engine Family #30'!$G$23="Y",IF($AF58=3,"PASS",""),IF($AF58=4,"PASS","")),IF($AF58=1,"PASS","")))</f>
        <v/>
      </c>
    </row>
    <row r="59" spans="1:33" ht="12.75">
      <c r="A59" s="4"/>
      <c r="B59" s="4"/>
      <c r="C59" s="4"/>
      <c r="D59" s="4"/>
      <c r="E59" s="4"/>
      <c r="F59" s="4"/>
      <c r="G59" s="4"/>
      <c r="H59" s="4"/>
      <c r="I59" s="4"/>
      <c r="J59" s="4"/>
      <c r="K59" s="4"/>
      <c r="L59" s="4"/>
      <c r="M59" s="4"/>
      <c r="N59" s="4"/>
      <c r="O59" s="4"/>
      <c r="P59" s="4"/>
      <c r="Q59" s="4"/>
      <c r="R59" s="4"/>
      <c r="S59" s="4"/>
      <c r="T59" s="4"/>
      <c r="U59" s="4"/>
      <c r="V59" s="4"/>
      <c r="W59" s="4"/>
      <c r="X59" s="4"/>
      <c r="Y59" s="4"/>
    </row>
    <row r="60" spans="1:33" ht="12.75">
      <c r="A60" s="4"/>
      <c r="B60" s="4"/>
      <c r="C60" s="4"/>
      <c r="D60" s="4"/>
      <c r="E60" s="4"/>
      <c r="F60" s="4"/>
      <c r="G60" s="4"/>
      <c r="H60" s="4"/>
      <c r="I60" s="4"/>
      <c r="J60" s="4"/>
      <c r="K60" s="4"/>
      <c r="L60" s="4"/>
      <c r="M60" s="4"/>
      <c r="N60" s="4"/>
      <c r="O60" s="4"/>
      <c r="P60" s="4"/>
      <c r="Q60" s="4"/>
      <c r="R60" s="4"/>
      <c r="S60" s="4"/>
      <c r="T60" s="4"/>
      <c r="U60" s="4"/>
      <c r="V60" s="4"/>
      <c r="W60" s="4"/>
      <c r="X60" s="4"/>
      <c r="Y60" s="4"/>
    </row>
    <row r="61" spans="1:33" ht="13.5" thickBot="1">
      <c r="A61" s="4"/>
      <c r="B61" s="4"/>
      <c r="C61" s="4"/>
      <c r="D61" s="4"/>
      <c r="E61" s="4"/>
      <c r="F61" s="4"/>
      <c r="G61" s="4"/>
      <c r="H61" s="4"/>
      <c r="I61" s="4"/>
      <c r="J61" s="4"/>
      <c r="K61" s="4"/>
      <c r="L61" s="4"/>
      <c r="M61" s="4"/>
      <c r="N61" s="4"/>
      <c r="O61" s="4"/>
      <c r="P61" s="4"/>
      <c r="Q61" s="4"/>
      <c r="R61" s="4"/>
      <c r="S61" s="4"/>
      <c r="T61" s="4"/>
      <c r="U61" s="4"/>
      <c r="V61" s="4"/>
      <c r="W61" s="4"/>
      <c r="X61" s="4"/>
      <c r="Y61" s="4"/>
    </row>
    <row r="62" spans="1:33" ht="16.5" thickBot="1">
      <c r="A62" s="4"/>
      <c r="B62" s="4"/>
      <c r="C62" s="273" t="s">
        <v>95</v>
      </c>
      <c r="D62" s="274"/>
      <c r="E62" s="274"/>
      <c r="F62" s="274"/>
      <c r="G62" s="274"/>
      <c r="H62" s="274"/>
      <c r="I62" s="274"/>
      <c r="J62" s="274"/>
      <c r="K62" s="274"/>
      <c r="L62" s="274"/>
      <c r="M62" s="274"/>
      <c r="N62" s="274"/>
      <c r="O62" s="274"/>
      <c r="P62" s="274"/>
      <c r="Q62" s="275"/>
      <c r="R62" s="4"/>
      <c r="S62" s="4"/>
      <c r="T62" s="4"/>
      <c r="U62" s="4"/>
      <c r="V62" s="285"/>
      <c r="W62" s="286"/>
      <c r="X62" s="287"/>
      <c r="Y62" s="4"/>
    </row>
    <row r="63" spans="1:33" ht="12.75" customHeight="1">
      <c r="A63" s="4"/>
      <c r="B63" s="4"/>
      <c r="C63" s="276" t="s">
        <v>106</v>
      </c>
      <c r="D63" s="277"/>
      <c r="E63" s="277"/>
      <c r="F63" s="277"/>
      <c r="G63" s="277"/>
      <c r="H63" s="277"/>
      <c r="I63" s="277"/>
      <c r="J63" s="277"/>
      <c r="K63" s="277"/>
      <c r="L63" s="277"/>
      <c r="M63" s="277"/>
      <c r="N63" s="277"/>
      <c r="O63" s="277"/>
      <c r="P63" s="277"/>
      <c r="Q63" s="278"/>
      <c r="R63" s="4"/>
      <c r="S63" s="4"/>
      <c r="T63" s="4"/>
      <c r="U63" s="4"/>
      <c r="V63" s="288" t="s">
        <v>99</v>
      </c>
      <c r="W63" s="289"/>
      <c r="X63" s="290"/>
      <c r="Y63" s="4"/>
    </row>
    <row r="64" spans="1:33" ht="12.75">
      <c r="A64" s="4"/>
      <c r="B64" s="4"/>
      <c r="C64" s="279"/>
      <c r="D64" s="280"/>
      <c r="E64" s="280"/>
      <c r="F64" s="280"/>
      <c r="G64" s="280"/>
      <c r="H64" s="280"/>
      <c r="I64" s="280"/>
      <c r="J64" s="280"/>
      <c r="K64" s="280"/>
      <c r="L64" s="280"/>
      <c r="M64" s="280"/>
      <c r="N64" s="280"/>
      <c r="O64" s="280"/>
      <c r="P64" s="280"/>
      <c r="Q64" s="281"/>
      <c r="R64" s="4"/>
      <c r="S64" s="4"/>
      <c r="T64" s="4"/>
      <c r="U64" s="4"/>
      <c r="V64" s="291">
        <v>42704</v>
      </c>
      <c r="W64" s="292"/>
      <c r="X64" s="293"/>
      <c r="Y64" s="4"/>
    </row>
    <row r="65" spans="1:27" ht="13.5" thickBot="1">
      <c r="A65" s="4"/>
      <c r="B65" s="4"/>
      <c r="C65" s="282"/>
      <c r="D65" s="283"/>
      <c r="E65" s="283"/>
      <c r="F65" s="283"/>
      <c r="G65" s="283"/>
      <c r="H65" s="283"/>
      <c r="I65" s="283"/>
      <c r="J65" s="283"/>
      <c r="K65" s="283"/>
      <c r="L65" s="283"/>
      <c r="M65" s="283"/>
      <c r="N65" s="283"/>
      <c r="O65" s="283"/>
      <c r="P65" s="283"/>
      <c r="Q65" s="284"/>
      <c r="R65" s="4"/>
      <c r="S65" s="4"/>
      <c r="T65" s="4"/>
      <c r="U65" s="4"/>
      <c r="V65" s="294" t="s">
        <v>379</v>
      </c>
      <c r="W65" s="295"/>
      <c r="X65" s="296"/>
      <c r="Y65" s="4"/>
    </row>
    <row r="66" spans="1:27" ht="12.75">
      <c r="A66" s="4"/>
      <c r="B66" s="4"/>
      <c r="C66" s="4"/>
      <c r="D66" s="4"/>
      <c r="E66" s="4"/>
      <c r="F66" s="4"/>
      <c r="G66" s="4"/>
      <c r="H66" s="4"/>
      <c r="I66" s="4"/>
      <c r="J66" s="4"/>
      <c r="K66" s="4"/>
      <c r="L66" s="4"/>
      <c r="M66" s="4"/>
      <c r="N66" s="4"/>
      <c r="O66" s="4"/>
      <c r="P66" s="4"/>
      <c r="Q66" s="4"/>
      <c r="R66" s="4"/>
      <c r="S66" s="4"/>
      <c r="T66" s="4"/>
      <c r="U66" s="4"/>
      <c r="V66" s="4"/>
      <c r="W66" s="4"/>
      <c r="X66" s="4"/>
      <c r="Y66" s="4"/>
    </row>
    <row r="67" spans="1:27" ht="12.75">
      <c r="A67" s="4"/>
      <c r="B67" s="4"/>
      <c r="C67" s="4"/>
      <c r="D67" s="4"/>
      <c r="E67" s="4"/>
      <c r="F67" s="4"/>
      <c r="G67" s="4"/>
      <c r="H67" s="4"/>
      <c r="I67" s="4"/>
      <c r="J67" s="4"/>
      <c r="K67" s="4"/>
      <c r="L67" s="4"/>
      <c r="M67" s="4"/>
      <c r="N67" s="4"/>
      <c r="O67" s="4"/>
      <c r="P67" s="4"/>
      <c r="Q67" s="4"/>
      <c r="R67" s="4"/>
      <c r="S67" s="4"/>
      <c r="T67" s="4"/>
      <c r="U67" s="4"/>
      <c r="V67" s="4"/>
      <c r="W67" s="4"/>
      <c r="X67" s="4"/>
      <c r="Y67" s="4"/>
    </row>
    <row r="68" spans="1:27" ht="12.75">
      <c r="A68" s="4"/>
      <c r="B68" s="4"/>
      <c r="C68" s="4"/>
      <c r="D68" s="4"/>
      <c r="E68" s="4"/>
      <c r="F68" s="4"/>
      <c r="G68" s="4"/>
      <c r="H68" s="4"/>
      <c r="I68" s="4"/>
      <c r="J68" s="4"/>
      <c r="K68" s="4"/>
      <c r="L68" s="4"/>
      <c r="M68" s="4"/>
      <c r="N68" s="4"/>
      <c r="O68" s="4"/>
      <c r="P68" s="4"/>
      <c r="Q68" s="4"/>
      <c r="R68" s="4"/>
      <c r="S68" s="4"/>
      <c r="T68" s="4"/>
      <c r="U68" s="4"/>
      <c r="V68" s="4"/>
      <c r="W68" s="4"/>
      <c r="X68" s="4"/>
      <c r="Y68" s="4"/>
    </row>
    <row r="69" spans="1:27" ht="12.75">
      <c r="A69" s="4"/>
      <c r="B69" s="4"/>
      <c r="C69" s="4"/>
      <c r="D69" s="4"/>
      <c r="E69" s="4"/>
      <c r="F69" s="4"/>
      <c r="G69" s="4"/>
      <c r="H69" s="4"/>
      <c r="I69" s="4"/>
      <c r="J69" s="4"/>
      <c r="K69" s="4"/>
      <c r="L69" s="4"/>
      <c r="M69" s="4"/>
      <c r="N69" s="4"/>
      <c r="O69" s="4"/>
      <c r="P69" s="4"/>
      <c r="Q69" s="4"/>
      <c r="R69" s="4"/>
      <c r="S69" s="4"/>
      <c r="T69" s="4"/>
      <c r="U69" s="4"/>
      <c r="V69" s="4"/>
      <c r="W69" s="4"/>
      <c r="X69" s="4"/>
      <c r="Y69" s="4"/>
    </row>
    <row r="70" spans="1:27" ht="12" customHeight="1">
      <c r="A70" s="4"/>
      <c r="B70" s="4"/>
      <c r="C70" s="4"/>
      <c r="D70" s="4"/>
      <c r="E70" s="4"/>
      <c r="F70" s="4"/>
      <c r="G70" s="4"/>
      <c r="H70" s="4"/>
      <c r="I70" s="4"/>
      <c r="J70" s="4"/>
      <c r="K70" s="4"/>
      <c r="L70" s="4"/>
      <c r="M70" s="4"/>
      <c r="N70" s="4"/>
      <c r="O70" s="4"/>
      <c r="P70" s="4"/>
      <c r="Q70" s="4"/>
      <c r="R70" s="4"/>
      <c r="S70" s="4"/>
      <c r="T70" s="4"/>
      <c r="U70" s="4"/>
      <c r="V70" s="4"/>
      <c r="W70" s="4"/>
      <c r="X70" s="4"/>
      <c r="Y70" s="4"/>
    </row>
    <row r="71" spans="1:27" ht="12" hidden="1" customHeight="1"/>
    <row r="72" spans="1:27" ht="12" hidden="1" customHeight="1">
      <c r="E72" s="1">
        <f>COUNTIF(E29:E58,"FAIL")</f>
        <v>0</v>
      </c>
      <c r="F72" s="1"/>
      <c r="G72" s="1"/>
      <c r="H72" s="1">
        <f>COUNTIF(H29:H58,"FAIL")</f>
        <v>0</v>
      </c>
      <c r="I72" s="1"/>
      <c r="J72" s="1"/>
      <c r="K72" s="1">
        <f>COUNTIF(K29:K58,"FAIL")</f>
        <v>0</v>
      </c>
      <c r="L72" s="1"/>
      <c r="M72" s="1"/>
      <c r="N72" s="1">
        <f>COUNTIF(N29:N58,"FAIL")</f>
        <v>0</v>
      </c>
      <c r="O72" s="33"/>
      <c r="Q72" s="33">
        <v>1</v>
      </c>
      <c r="R72" s="33"/>
      <c r="S72" s="33"/>
      <c r="T72" s="33"/>
      <c r="U72" s="38" t="s">
        <v>14</v>
      </c>
      <c r="V72" s="33" t="s">
        <v>63</v>
      </c>
      <c r="W72" s="33"/>
      <c r="X72" s="33"/>
      <c r="Y72" s="33"/>
      <c r="Z72" s="33" t="s">
        <v>71</v>
      </c>
      <c r="AA72" s="33" t="s">
        <v>75</v>
      </c>
    </row>
    <row r="73" spans="1:27" ht="12" hidden="1" customHeight="1">
      <c r="E73" s="11"/>
      <c r="J73" s="33"/>
      <c r="K73" s="38"/>
      <c r="L73" s="38"/>
      <c r="M73" s="38"/>
      <c r="N73" s="38"/>
      <c r="O73" s="33"/>
      <c r="Q73" s="33">
        <v>2</v>
      </c>
      <c r="R73" s="33"/>
      <c r="S73" s="33"/>
      <c r="T73" s="33"/>
      <c r="U73" s="38" t="s">
        <v>15</v>
      </c>
      <c r="V73" s="33" t="s">
        <v>64</v>
      </c>
      <c r="W73" s="33"/>
      <c r="X73" s="33"/>
      <c r="Y73" s="33"/>
      <c r="Z73" s="33" t="s">
        <v>72</v>
      </c>
      <c r="AA73" s="33" t="s">
        <v>76</v>
      </c>
    </row>
    <row r="74" spans="1:27" ht="12" hidden="1" customHeight="1">
      <c r="J74" s="33"/>
      <c r="Q74" s="33">
        <v>3</v>
      </c>
      <c r="R74" s="33"/>
      <c r="S74" s="33"/>
      <c r="T74" s="33"/>
      <c r="V74" s="100" t="s">
        <v>111</v>
      </c>
      <c r="W74" s="100"/>
      <c r="X74" s="100"/>
      <c r="Y74" s="100"/>
      <c r="AA74" s="33" t="s">
        <v>77</v>
      </c>
    </row>
    <row r="75" spans="1:27" ht="12" hidden="1" customHeight="1">
      <c r="E75" s="1"/>
      <c r="H75" s="1"/>
      <c r="J75" s="33"/>
      <c r="K75" s="1"/>
      <c r="L75" s="1"/>
      <c r="M75" s="1"/>
      <c r="N75" s="1"/>
      <c r="Q75" s="33">
        <v>4</v>
      </c>
      <c r="R75" s="33"/>
      <c r="S75" s="33"/>
      <c r="T75" s="33"/>
      <c r="U75" s="5">
        <v>94</v>
      </c>
    </row>
    <row r="76" spans="1:27" ht="12" hidden="1" customHeight="1">
      <c r="G76" s="129" t="s">
        <v>296</v>
      </c>
      <c r="H76" s="150" t="s">
        <v>283</v>
      </c>
      <c r="I76" s="150" t="s">
        <v>284</v>
      </c>
      <c r="J76" s="150" t="s">
        <v>285</v>
      </c>
      <c r="K76" s="150" t="s">
        <v>286</v>
      </c>
      <c r="L76" s="150" t="s">
        <v>287</v>
      </c>
      <c r="M76" s="150" t="s">
        <v>288</v>
      </c>
      <c r="N76" s="150" t="s">
        <v>292</v>
      </c>
      <c r="O76" s="150" t="s">
        <v>293</v>
      </c>
      <c r="P76" s="14" t="s">
        <v>294</v>
      </c>
      <c r="Q76" s="5" t="s">
        <v>335</v>
      </c>
      <c r="U76" s="5">
        <v>1042</v>
      </c>
    </row>
    <row r="77" spans="1:27" ht="12" hidden="1" customHeight="1">
      <c r="B77" s="99" t="s">
        <v>140</v>
      </c>
      <c r="C77" s="5" t="str">
        <f>IF($N77="Y",'Engine Family #1'!$FO$36,"")</f>
        <v/>
      </c>
      <c r="D77" s="99" t="s">
        <v>141</v>
      </c>
      <c r="E77" s="5" t="str">
        <f>IF(AND($N77="Y",OR('Engine Family #1'!$G$24='Engine Family #1'!$AN$6,AND('Engine Family #1'!$G$24='Engine Family #1'!$AN$5, $L$13&lt;&gt;"Category 2",$AH$13&lt;&gt;"Y"))),'Engine Family #1'!$FP$36,"")</f>
        <v/>
      </c>
      <c r="F77" s="5" t="str">
        <f>IF(AND($N77="Y",OR('Engine Family #1'!$G$24&lt;&gt;'Engine Family #1'!$AN$5,AND('Engine Family #1'!$G$24='Engine Family #1'!$AN$5, $L$13&lt;&gt;"Category 2",$AH$13&lt;&gt;"Y"))),'Engine Family #1'!$FP$36,"")</f>
        <v/>
      </c>
      <c r="G77" s="5" t="str">
        <f>IF(AND(O77&lt;&gt;"",N77="Y"),IF(E77&lt;O77,"OPEN","PASS"),"")</f>
        <v/>
      </c>
      <c r="H77" s="5">
        <f>'Engine Family #1'!I$26</f>
        <v>0</v>
      </c>
      <c r="I77" s="5">
        <f>'Engine Family #1'!J$26</f>
        <v>0</v>
      </c>
      <c r="J77" s="5">
        <f>'Engine Family #1'!K$26</f>
        <v>0</v>
      </c>
      <c r="K77" s="5">
        <f>'Engine Family #1'!L$26</f>
        <v>0</v>
      </c>
      <c r="L77" s="5">
        <f>'Engine Family #1'!M$26</f>
        <v>0</v>
      </c>
      <c r="M77" s="13">
        <f>IF($N77="Y",'Engine Family #1'!N$12,0)</f>
        <v>0</v>
      </c>
      <c r="N77" s="151">
        <f>'Engine Family #1'!N$16</f>
        <v>0</v>
      </c>
      <c r="O77" s="34">
        <f>ROUND('Engine Family #1'!$FO$36,0)</f>
        <v>1</v>
      </c>
      <c r="P77" s="5">
        <f>IF($N77="Y",1,0)</f>
        <v>0</v>
      </c>
      <c r="Q77" s="5" t="str">
        <f>IF(AND($L$13=$V$73,'Engine Family #1'!$G$24='Engine Family #1'!$AN$6),IF($N77="Y",'Engine Family #1'!$FO$36,""),"")</f>
        <v/>
      </c>
      <c r="R77" s="173">
        <f>IF('Engine Family #1'!$G$24='Engine Family #1'!$AN$5, 'Engine Family #1'!N$12,0)</f>
        <v>0</v>
      </c>
      <c r="S77" s="174" t="str">
        <f>IF('Engine Family #1'!$G$24='Engine Family #1'!$AN$6,IF($N77="Y",'Engine Family #1'!$FO$36,""),"")</f>
        <v/>
      </c>
      <c r="V77" s="99" t="s">
        <v>113</v>
      </c>
      <c r="W77" s="99"/>
      <c r="X77" s="99"/>
      <c r="Y77" s="99"/>
    </row>
    <row r="78" spans="1:27" ht="12" hidden="1" customHeight="1">
      <c r="B78" s="99" t="s">
        <v>142</v>
      </c>
      <c r="C78" s="5" t="str">
        <f>IF($N78="Y",'Engine Family #2'!$FO$36,"")</f>
        <v/>
      </c>
      <c r="D78" s="99" t="s">
        <v>171</v>
      </c>
      <c r="E78" s="5" t="str">
        <f>IF(AND($N78="Y",OR('Engine Family #2'!$G$24='Engine Family #2'!$AN$6,AND('Engine Family #2'!$G$24='Engine Family #2'!$AN$5, $L$13&lt;&gt;"Category 2",$AH$13&lt;&gt;"Y"))),'Engine Family #2'!$FP$36,"")</f>
        <v/>
      </c>
      <c r="F78" s="5" t="str">
        <f>IF(AND($N78="Y",OR('Engine Family #2'!$G$24&lt;&gt;'Engine Family #2'!$AN$5,AND('Engine Family #2'!$G$24='Engine Family #2'!$AN$5, $L$13&lt;&gt;"Category 2",$AH$13&lt;&gt;"Y"))),'Engine Family #2'!$FP$36,"")</f>
        <v/>
      </c>
      <c r="G78" s="5" t="str">
        <f t="shared" ref="G78:G105" si="21">IF(AND(O78&lt;&gt;"",N78="Y"),IF(E78&lt;O78,"OPEN","PASS"),"")</f>
        <v/>
      </c>
      <c r="H78" s="5">
        <f>'Engine Family #2'!I$26</f>
        <v>0</v>
      </c>
      <c r="I78" s="5">
        <f>'Engine Family #2'!J$26</f>
        <v>0</v>
      </c>
      <c r="J78" s="5">
        <f>'Engine Family #2'!K$26</f>
        <v>0</v>
      </c>
      <c r="K78" s="5">
        <f>'Engine Family #2'!L$26</f>
        <v>0</v>
      </c>
      <c r="L78" s="5">
        <f>'Engine Family #2'!M$26</f>
        <v>0</v>
      </c>
      <c r="M78" s="13">
        <f>IF($N78="Y",'Engine Family #2'!N$12,0)</f>
        <v>0</v>
      </c>
      <c r="N78" s="151">
        <f>'Engine Family #2'!N$16</f>
        <v>0</v>
      </c>
      <c r="O78" s="5">
        <f>ROUND('Engine Family #2'!$FO$36,0)</f>
        <v>1</v>
      </c>
      <c r="P78" s="5">
        <f t="shared" ref="P78:P106" si="22">IF($N78="Y",1,0)</f>
        <v>0</v>
      </c>
      <c r="Q78" s="5" t="str">
        <f>IF(AND($L$13=$V$73,'Engine Family #2'!$G$24='Engine Family #2'!$AN$6),IF($N78="Y",'Engine Family #2'!$FO$36,""),"")</f>
        <v/>
      </c>
      <c r="R78" s="175">
        <f>IF('Engine Family #2'!$G$24='Engine Family #2'!$AN$5, 'Engine Family #2'!N$12,0)</f>
        <v>0</v>
      </c>
      <c r="S78" s="176" t="str">
        <f>IF('Engine Family #2'!$G$24='Engine Family #2'!$AN$6,IF($N78="Y",'Engine Family #2'!$FO$36,""),"")</f>
        <v/>
      </c>
      <c r="V78" s="99" t="s">
        <v>114</v>
      </c>
      <c r="W78" s="99"/>
      <c r="X78" s="99"/>
      <c r="Y78" s="99"/>
    </row>
    <row r="79" spans="1:27" ht="12" hidden="1" customHeight="1">
      <c r="B79" s="99" t="s">
        <v>143</v>
      </c>
      <c r="C79" s="5" t="str">
        <f>IF($N79="Y",'Engine Family #3'!$FO$36,"")</f>
        <v/>
      </c>
      <c r="D79" s="99" t="s">
        <v>172</v>
      </c>
      <c r="E79" s="5" t="str">
        <f>IF(AND($N79="Y",OR('Engine Family #3'!$G$24='Engine Family #3'!$AN$6,AND('Engine Family #3'!$G$24='Engine Family #3'!$AN$5, $L$13&lt;&gt;"Category 2",$AH$13&lt;&gt;"Y"))),'Engine Family #3'!$FP$36,"")</f>
        <v/>
      </c>
      <c r="F79" s="5" t="str">
        <f>IF(AND($N79="Y",OR('Engine Family #3'!$G$24&lt;&gt;'Engine Family #3'!$AN$5,AND('Engine Family #3'!$G$24='Engine Family #3'!$AN$5, $L$13&lt;&gt;"Category 2",$AH$13&lt;&gt;"Y"))),'Engine Family #3'!$FP$36,"")</f>
        <v/>
      </c>
      <c r="G79" s="5" t="str">
        <f t="shared" si="21"/>
        <v/>
      </c>
      <c r="H79" s="5">
        <f>'Engine Family #3'!I$26</f>
        <v>0</v>
      </c>
      <c r="I79" s="5">
        <f>'Engine Family #3'!J$26</f>
        <v>0</v>
      </c>
      <c r="J79" s="5">
        <f>'Engine Family #3'!K$26</f>
        <v>0</v>
      </c>
      <c r="K79" s="5">
        <f>'Engine Family #3'!L$26</f>
        <v>0</v>
      </c>
      <c r="L79" s="5">
        <f>'Engine Family #3'!M$26</f>
        <v>0</v>
      </c>
      <c r="M79" s="13">
        <f>IF($N79="Y",'Engine Family #3'!N$12,0)</f>
        <v>0</v>
      </c>
      <c r="N79" s="151">
        <f>'Engine Family #3'!N$16</f>
        <v>0</v>
      </c>
      <c r="O79" s="5">
        <f>ROUND('Engine Family #3'!$FO$36,0)</f>
        <v>1</v>
      </c>
      <c r="P79" s="5">
        <f t="shared" si="22"/>
        <v>0</v>
      </c>
      <c r="Q79" s="5" t="str">
        <f>IF(AND($L$13=$V$73,'Engine Family #3'!$G$24='Engine Family #3'!$AN$6),IF($N79="Y",'Engine Family #3'!$FO$36,""),"")</f>
        <v/>
      </c>
      <c r="R79" s="175">
        <f>IF('Engine Family #3'!$G$24='Engine Family #3'!$AN$5, 'Engine Family #3'!N$12,0)</f>
        <v>0</v>
      </c>
      <c r="S79" s="176" t="str">
        <f>IF('Engine Family #3'!$G$24='Engine Family #3'!$AN$6,IF($N79="Y",'Engine Family #3'!$FO$36,""),"")</f>
        <v/>
      </c>
      <c r="V79" s="99" t="s">
        <v>115</v>
      </c>
      <c r="W79" s="99"/>
      <c r="X79" s="99"/>
      <c r="Y79" s="99"/>
    </row>
    <row r="80" spans="1:27" ht="12" hidden="1" customHeight="1">
      <c r="B80" s="99" t="s">
        <v>144</v>
      </c>
      <c r="C80" s="5" t="str">
        <f>IF($N80="Y",'Engine Family #4'!$FO$36,"")</f>
        <v/>
      </c>
      <c r="D80" s="99" t="s">
        <v>173</v>
      </c>
      <c r="E80" s="5" t="str">
        <f>IF(AND($N80="Y",OR('Engine Family #4'!$G$24='Engine Family #4'!$AN$6,AND('Engine Family #4'!$G$24='Engine Family #4'!$AN$5, $L$13&lt;&gt;"Category 2",$AH$13&lt;&gt;"Y"))),'Engine Family #4'!$FP$36,"")</f>
        <v/>
      </c>
      <c r="F80" s="5" t="str">
        <f>IF(AND($N80="Y",OR('Engine Family #4'!$G$24&lt;&gt;'Engine Family #4'!$AN$5,AND('Engine Family #4'!$G$24='Engine Family #4'!$AN$5, $L$13&lt;&gt;"Category 2",$AH$13&lt;&gt;"Y"))),'Engine Family #4'!$FP$36,"")</f>
        <v/>
      </c>
      <c r="G80" s="5" t="str">
        <f t="shared" si="21"/>
        <v/>
      </c>
      <c r="H80" s="5">
        <f>'Engine Family #4'!I$26</f>
        <v>0</v>
      </c>
      <c r="I80" s="5">
        <f>'Engine Family #4'!J$26</f>
        <v>0</v>
      </c>
      <c r="J80" s="5">
        <f>'Engine Family #4'!K$26</f>
        <v>0</v>
      </c>
      <c r="K80" s="5">
        <f>'Engine Family #4'!L$26</f>
        <v>0</v>
      </c>
      <c r="L80" s="5">
        <f>'Engine Family #4'!M$26</f>
        <v>0</v>
      </c>
      <c r="M80" s="13">
        <f>IF($N80="Y",'Engine Family #4'!N$12,0)</f>
        <v>0</v>
      </c>
      <c r="N80" s="151">
        <f>'Engine Family #4'!N$16</f>
        <v>0</v>
      </c>
      <c r="O80" s="5">
        <f>ROUND('Engine Family #4'!$FO$36,0)</f>
        <v>1</v>
      </c>
      <c r="P80" s="5">
        <f t="shared" si="22"/>
        <v>0</v>
      </c>
      <c r="Q80" s="5" t="str">
        <f>IF(AND($L$13=$V$73,'Engine Family #4'!$G$24='Engine Family #4'!$AN$6),IF($N80="Y",'Engine Family #4'!$FO$36,""),"")</f>
        <v/>
      </c>
      <c r="R80" s="175">
        <f>IF('Engine Family #4'!$G$24='Engine Family #4'!$AN$5, 'Engine Family #4'!N$12,0)</f>
        <v>0</v>
      </c>
      <c r="S80" s="176" t="str">
        <f>IF('Engine Family #4'!$G$24='Engine Family #4'!$AN$6,IF($N80="Y",'Engine Family #4'!$FO$36,""),"")</f>
        <v/>
      </c>
    </row>
    <row r="81" spans="2:19" ht="12" hidden="1" customHeight="1">
      <c r="B81" s="99" t="s">
        <v>145</v>
      </c>
      <c r="C81" s="5" t="str">
        <f>IF($N81="Y",'Engine Family #5'!$FO$36,"")</f>
        <v/>
      </c>
      <c r="D81" s="99" t="s">
        <v>174</v>
      </c>
      <c r="E81" s="5" t="str">
        <f>IF(AND($N81="Y",OR('Engine Family #5'!$G$24='Engine Family #5'!$AN$6,AND('Engine Family #5'!$G$24='Engine Family #5'!$AN$5, $L$13&lt;&gt;"Category 2",$AH$13&lt;&gt;"Y"))),'Engine Family #5'!$FP$36,"")</f>
        <v/>
      </c>
      <c r="F81" s="5" t="str">
        <f>IF(AND($N81="Y",OR('Engine Family #5'!$G$24&lt;&gt;'Engine Family #5'!$AN$5,AND('Engine Family #5'!$G$24='Engine Family #5'!$AN$5, $L$13&lt;&gt;"Category 2",$AH$13&lt;&gt;"Y"))),'Engine Family #5'!$FP$36,"")</f>
        <v/>
      </c>
      <c r="G81" s="5" t="str">
        <f t="shared" si="21"/>
        <v/>
      </c>
      <c r="H81" s="5">
        <f>'Engine Family #5'!I$26</f>
        <v>0</v>
      </c>
      <c r="I81" s="5">
        <f>'Engine Family #5'!J$26</f>
        <v>0</v>
      </c>
      <c r="J81" s="5">
        <f>'Engine Family #5'!K$26</f>
        <v>0</v>
      </c>
      <c r="K81" s="5">
        <f>'Engine Family #5'!L$26</f>
        <v>0</v>
      </c>
      <c r="L81" s="5">
        <f>'Engine Family #5'!M$26</f>
        <v>0</v>
      </c>
      <c r="M81" s="13">
        <f>IF($N81="Y",'Engine Family #5'!N$12,0)</f>
        <v>0</v>
      </c>
      <c r="N81" s="151">
        <f>'Engine Family #5'!N$16</f>
        <v>0</v>
      </c>
      <c r="O81" s="5">
        <f>ROUND('Engine Family #5'!$FO$36,0)</f>
        <v>1</v>
      </c>
      <c r="P81" s="5">
        <f t="shared" si="22"/>
        <v>0</v>
      </c>
      <c r="Q81" s="5" t="str">
        <f>IF(AND($L$13=$V$73,'Engine Family #5'!$G$24='Engine Family #5'!$AN$6),IF($N81="Y",'Engine Family #5'!$FO$36,""),"")</f>
        <v/>
      </c>
      <c r="R81" s="175">
        <f>IF('Engine Family #5'!$G$24='Engine Family #5'!$AN$5, 'Engine Family #5'!N$12,0)</f>
        <v>0</v>
      </c>
      <c r="S81" s="176" t="str">
        <f>IF('Engine Family #5'!$G$24='Engine Family #5'!$AN$6,IF($N81="Y",'Engine Family #5'!$FO$36,""),"")</f>
        <v/>
      </c>
    </row>
    <row r="82" spans="2:19" ht="12" hidden="1" customHeight="1">
      <c r="B82" s="99" t="s">
        <v>146</v>
      </c>
      <c r="C82" s="5" t="str">
        <f>IF($N82="Y",'Engine Family #6'!$FO$36,"")</f>
        <v/>
      </c>
      <c r="D82" s="99" t="s">
        <v>175</v>
      </c>
      <c r="E82" s="5" t="str">
        <f>IF(AND($N82="Y",OR('Engine Family #6'!$G$24='Engine Family #6'!$AN$6,AND('Engine Family #6'!$G$24='Engine Family #6'!$AN$5, $L$13&lt;&gt;"Category 2",$AH$13&lt;&gt;"Y"))),'Engine Family #6'!$FP$36,"")</f>
        <v/>
      </c>
      <c r="F82" s="5" t="str">
        <f>IF(AND($N82="Y",OR('Engine Family #6'!$G$24&lt;&gt;'Engine Family #6'!$AN$5,AND('Engine Family #6'!$G$24='Engine Family #6'!$AN$5, $L$13&lt;&gt;"Category 2",$AH$13&lt;&gt;"Y"))),'Engine Family #6'!$FP$36,"")</f>
        <v/>
      </c>
      <c r="G82" s="5" t="str">
        <f t="shared" si="21"/>
        <v/>
      </c>
      <c r="H82" s="5">
        <f>'Engine Family #6'!I$26</f>
        <v>0</v>
      </c>
      <c r="I82" s="5">
        <f>'Engine Family #6'!J$26</f>
        <v>0</v>
      </c>
      <c r="J82" s="5">
        <f>'Engine Family #6'!K$26</f>
        <v>0</v>
      </c>
      <c r="K82" s="5">
        <f>'Engine Family #6'!L$26</f>
        <v>0</v>
      </c>
      <c r="L82" s="5">
        <f>'Engine Family #6'!M$26</f>
        <v>0</v>
      </c>
      <c r="M82" s="13">
        <f>IF($N82="Y",'Engine Family #6'!N$12,0)</f>
        <v>0</v>
      </c>
      <c r="N82" s="151">
        <f>'Engine Family #6'!N$16</f>
        <v>0</v>
      </c>
      <c r="O82" s="5">
        <f>ROUND('Engine Family #6'!$FO$36,0)</f>
        <v>1</v>
      </c>
      <c r="P82" s="5">
        <f t="shared" si="22"/>
        <v>0</v>
      </c>
      <c r="Q82" s="5" t="str">
        <f>IF(AND($L$13=$V$73,'Engine Family #6'!$G$24='Engine Family #6'!$AN$6),IF($N82="Y",'Engine Family #6'!$FO$36,""),"")</f>
        <v/>
      </c>
      <c r="R82" s="175">
        <f>IF('Engine Family #6'!$G$24='Engine Family #6'!$AN$5, 'Engine Family #6'!N$12,0)</f>
        <v>0</v>
      </c>
      <c r="S82" s="176" t="str">
        <f>IF('Engine Family #6'!$G$24='Engine Family #6'!$AN$6,IF($N82="Y",'Engine Family #6'!$FO$36,""),"")</f>
        <v/>
      </c>
    </row>
    <row r="83" spans="2:19" ht="12" hidden="1" customHeight="1">
      <c r="B83" s="99" t="s">
        <v>147</v>
      </c>
      <c r="C83" s="5" t="str">
        <f>IF($N83="Y",'Engine Family #7'!$FO$36,"")</f>
        <v/>
      </c>
      <c r="D83" s="99" t="s">
        <v>176</v>
      </c>
      <c r="E83" s="5" t="str">
        <f>IF(AND($N83="Y",OR('Engine Family #7'!$G$24='Engine Family #7'!$AN$6,AND('Engine Family #7'!$G$24='Engine Family #7'!$AN$5, $L$13&lt;&gt;"Category 2",$AH$13&lt;&gt;"Y"))),'Engine Family #7'!$FP$36,"")</f>
        <v/>
      </c>
      <c r="F83" s="5" t="str">
        <f>IF(AND($N83="Y",OR('Engine Family #7'!$G$24&lt;&gt;'Engine Family #7'!$AN$5,AND('Engine Family #7'!$G$24='Engine Family #7'!$AN$5, $L$13&lt;&gt;"Category 2",$AH$13&lt;&gt;"Y"))),'Engine Family #7'!$FP$36,"")</f>
        <v/>
      </c>
      <c r="G83" s="5" t="str">
        <f t="shared" si="21"/>
        <v/>
      </c>
      <c r="H83" s="5">
        <f>'Engine Family #7'!I$26</f>
        <v>0</v>
      </c>
      <c r="I83" s="5">
        <f>'Engine Family #7'!J$26</f>
        <v>0</v>
      </c>
      <c r="J83" s="5">
        <f>'Engine Family #7'!K$26</f>
        <v>0</v>
      </c>
      <c r="K83" s="5">
        <f>'Engine Family #7'!L$26</f>
        <v>0</v>
      </c>
      <c r="L83" s="5">
        <f>'Engine Family #7'!M$26</f>
        <v>0</v>
      </c>
      <c r="M83" s="13">
        <f>IF($N83="Y",'Engine Family #7'!N$12,0)</f>
        <v>0</v>
      </c>
      <c r="N83" s="151">
        <f>'Engine Family #7'!N$16</f>
        <v>0</v>
      </c>
      <c r="O83" s="5">
        <f>ROUND('Engine Family #7'!$FO$36,0)</f>
        <v>1</v>
      </c>
      <c r="P83" s="5">
        <f t="shared" si="22"/>
        <v>0</v>
      </c>
      <c r="Q83" s="5" t="str">
        <f>IF(AND($L$13=$V$73,'Engine Family #7'!$G$24='Engine Family #7'!$AN$6),IF($N83="Y",'Engine Family #7'!$FO$36,""),"")</f>
        <v/>
      </c>
      <c r="R83" s="175">
        <f>IF('Engine Family #7'!$G$24='Engine Family #7'!$AN$5, 'Engine Family #7'!N$12,0)</f>
        <v>0</v>
      </c>
      <c r="S83" s="176" t="str">
        <f>IF('Engine Family #7'!$G$24='Engine Family #7'!$AN$6,IF($N83="Y",'Engine Family #7'!$FO$36,""),"")</f>
        <v/>
      </c>
    </row>
    <row r="84" spans="2:19" ht="12" hidden="1" customHeight="1">
      <c r="B84" s="99" t="s">
        <v>148</v>
      </c>
      <c r="C84" s="5" t="str">
        <f>IF($N84="Y",'Engine Family #8'!$FO$36,"")</f>
        <v/>
      </c>
      <c r="D84" s="99" t="s">
        <v>177</v>
      </c>
      <c r="E84" s="5" t="str">
        <f>IF(AND($N84="Y",OR('Engine Family #8'!$G$24='Engine Family #8'!$AN$6,AND('Engine Family #8'!$G$24='Engine Family #8'!$AN$5, $L$13&lt;&gt;"Category 2",$AH$13&lt;&gt;"Y"))),'Engine Family #8'!$FP$36,"")</f>
        <v/>
      </c>
      <c r="F84" s="5" t="str">
        <f>IF(AND($N84="Y",OR('Engine Family #8'!$G$24&lt;&gt;'Engine Family #8'!$AN$5,AND('Engine Family #8'!$G$24='Engine Family #8'!$AN$5, $L$13&lt;&gt;"Category 2",$AH$13&lt;&gt;"Y"))),'Engine Family #8'!$FP$36,"")</f>
        <v/>
      </c>
      <c r="G84" s="5" t="str">
        <f t="shared" si="21"/>
        <v/>
      </c>
      <c r="H84" s="5">
        <f>'Engine Family #8'!I$26</f>
        <v>0</v>
      </c>
      <c r="I84" s="5">
        <f>'Engine Family #8'!J$26</f>
        <v>0</v>
      </c>
      <c r="J84" s="5">
        <f>'Engine Family #8'!K$26</f>
        <v>0</v>
      </c>
      <c r="K84" s="5">
        <f>'Engine Family #8'!L$26</f>
        <v>0</v>
      </c>
      <c r="L84" s="5">
        <f>'Engine Family #8'!M$26</f>
        <v>0</v>
      </c>
      <c r="M84" s="13">
        <f>IF($N84="Y",'Engine Family #8'!N$12,0)</f>
        <v>0</v>
      </c>
      <c r="N84" s="151">
        <f>'Engine Family #8'!N$16</f>
        <v>0</v>
      </c>
      <c r="O84" s="5">
        <f>ROUND('Engine Family #8'!$FO$36,0)</f>
        <v>1</v>
      </c>
      <c r="P84" s="5">
        <f t="shared" si="22"/>
        <v>0</v>
      </c>
      <c r="Q84" s="5" t="str">
        <f>IF(AND($L$13=$V$73,'Engine Family #8'!$G$24='Engine Family #8'!$AN$6),IF($N84="Y",'Engine Family #8'!$FO$36,""),"")</f>
        <v/>
      </c>
      <c r="R84" s="175">
        <f>IF('Engine Family #8'!$G$24='Engine Family #8'!$AN$5, 'Engine Family #8'!N$12,0)</f>
        <v>0</v>
      </c>
      <c r="S84" s="176" t="str">
        <f>IF('Engine Family #8'!$G$24='Engine Family #8'!$AN$6,IF($N84="Y",'Engine Family #8'!$FO$36,""),"")</f>
        <v/>
      </c>
    </row>
    <row r="85" spans="2:19" ht="12" hidden="1" customHeight="1">
      <c r="B85" s="99" t="s">
        <v>149</v>
      </c>
      <c r="C85" s="5" t="str">
        <f>IF($N85="Y",'Engine Family #9'!$FO$36,"")</f>
        <v/>
      </c>
      <c r="D85" s="99" t="s">
        <v>178</v>
      </c>
      <c r="E85" s="5" t="str">
        <f>IF(AND($N85="Y",OR('Engine Family #9'!$G$24='Engine Family #9'!$AN$6,AND('Engine Family #9'!$G$24='Engine Family #9'!$AN$5, $L$13&lt;&gt;"Category 2",$AH$13&lt;&gt;"Y"))),'Engine Family #9'!$FP$36,"")</f>
        <v/>
      </c>
      <c r="F85" s="5" t="str">
        <f>IF(AND($N85="Y",OR('Engine Family #9'!$G$24&lt;&gt;'Engine Family #9'!$AN$5,AND('Engine Family #9'!$G$24='Engine Family #9'!$AN$5, $L$13&lt;&gt;"Category 2",$AH$13&lt;&gt;"Y"))),'Engine Family #9'!$FP$36,"")</f>
        <v/>
      </c>
      <c r="G85" s="5" t="str">
        <f t="shared" si="21"/>
        <v/>
      </c>
      <c r="H85" s="5">
        <f>'Engine Family #9'!I$26</f>
        <v>0</v>
      </c>
      <c r="I85" s="5">
        <f>'Engine Family #9'!J$26</f>
        <v>0</v>
      </c>
      <c r="J85" s="5">
        <f>'Engine Family #9'!K$26</f>
        <v>0</v>
      </c>
      <c r="K85" s="5">
        <f>'Engine Family #9'!L$26</f>
        <v>0</v>
      </c>
      <c r="L85" s="5">
        <f>'Engine Family #9'!M$26</f>
        <v>0</v>
      </c>
      <c r="M85" s="13">
        <f>IF($N85="Y",'Engine Family #9'!N$12,0)</f>
        <v>0</v>
      </c>
      <c r="N85" s="151">
        <f>'Engine Family #9'!N$16</f>
        <v>0</v>
      </c>
      <c r="O85" s="5">
        <f>ROUND('Engine Family #9'!$FO$36,0)</f>
        <v>1</v>
      </c>
      <c r="P85" s="5">
        <f t="shared" si="22"/>
        <v>0</v>
      </c>
      <c r="Q85" s="5" t="str">
        <f>IF(AND($L$13=$V$73,'Engine Family #9'!$G$24='Engine Family #9'!$AN$6),IF($N85="Y",'Engine Family #9'!$FO$36,""),"")</f>
        <v/>
      </c>
      <c r="R85" s="175">
        <f>IF('Engine Family #9'!$G$24='Engine Family #9'!$AN$5, 'Engine Family #9'!N$12,0)</f>
        <v>0</v>
      </c>
      <c r="S85" s="176" t="str">
        <f>IF('Engine Family #9'!$G$24='Engine Family #9'!$AN$6,IF($N85="Y",'Engine Family #9'!$FO$36,""),"")</f>
        <v/>
      </c>
    </row>
    <row r="86" spans="2:19" ht="12" hidden="1" customHeight="1">
      <c r="B86" s="99" t="s">
        <v>150</v>
      </c>
      <c r="C86" s="5" t="str">
        <f>IF($N86="Y",'Engine Family #10'!$FO$36,"")</f>
        <v/>
      </c>
      <c r="D86" s="99" t="s">
        <v>179</v>
      </c>
      <c r="E86" s="5" t="str">
        <f>IF(AND($N86="Y",OR('Engine Family #10'!$G$24='Engine Family #10'!$AN$6,AND('Engine Family #10'!$G$24='Engine Family #10'!$AN$5, $L$13&lt;&gt;"Category 2",$AH$13&lt;&gt;"Y"))),'Engine Family #10'!$FP$36,"")</f>
        <v/>
      </c>
      <c r="F86" s="5" t="str">
        <f>IF(AND($N86="Y",OR('Engine Family #10'!$G$24&lt;&gt;'Engine Family #10'!$AN$5,AND('Engine Family #10'!$G$24='Engine Family #10'!$AN$5, $L$13&lt;&gt;"Category 2",$AH$13&lt;&gt;"Y"))),'Engine Family #10'!$FP$36,"")</f>
        <v/>
      </c>
      <c r="G86" s="5" t="str">
        <f t="shared" si="21"/>
        <v/>
      </c>
      <c r="H86" s="5">
        <f>'Engine Family #10'!I$26</f>
        <v>0</v>
      </c>
      <c r="I86" s="5">
        <f>'Engine Family #10'!J$26</f>
        <v>0</v>
      </c>
      <c r="J86" s="5">
        <f>'Engine Family #10'!K$26</f>
        <v>0</v>
      </c>
      <c r="K86" s="5">
        <f>'Engine Family #10'!L$26</f>
        <v>0</v>
      </c>
      <c r="L86" s="5">
        <f>'Engine Family #10'!M$26</f>
        <v>0</v>
      </c>
      <c r="M86" s="13">
        <f>IF($N86="Y",'Engine Family #10'!N$12,0)</f>
        <v>0</v>
      </c>
      <c r="N86" s="151">
        <f>'Engine Family #10'!N$16</f>
        <v>0</v>
      </c>
      <c r="O86" s="5">
        <f>ROUND('Engine Family #10'!$FO$36,0)</f>
        <v>1</v>
      </c>
      <c r="P86" s="5">
        <f t="shared" si="22"/>
        <v>0</v>
      </c>
      <c r="Q86" s="5" t="str">
        <f>IF(AND($L$13=$V$73,'Engine Family #10'!$G$24='Engine Family #10'!$AN$6),IF($N86="Y",'Engine Family #10'!$FO$36,""),"")</f>
        <v/>
      </c>
      <c r="R86" s="175">
        <f>IF('Engine Family #10'!$G$24='Engine Family #10'!$AN$5, 'Engine Family #10'!N$12,0)</f>
        <v>0</v>
      </c>
      <c r="S86" s="176" t="str">
        <f>IF('Engine Family #10'!$G$24='Engine Family #10'!$AN$6,IF($N86="Y",'Engine Family #10'!$FO$36,""),"")</f>
        <v/>
      </c>
    </row>
    <row r="87" spans="2:19" ht="12" hidden="1" customHeight="1">
      <c r="B87" s="99" t="s">
        <v>151</v>
      </c>
      <c r="C87" s="5" t="str">
        <f>IF($N87="Y",'Engine Family #11'!$FO$36,"")</f>
        <v/>
      </c>
      <c r="D87" s="99" t="s">
        <v>180</v>
      </c>
      <c r="E87" s="5" t="str">
        <f>IF(AND($N87="Y",OR('Engine Family #11'!$G$24='Engine Family #11'!$AN$6,AND('Engine Family #11'!$G$24='Engine Family #11'!$AN$5, $L$13&lt;&gt;"Category 2",$AH$13&lt;&gt;"Y"))),'Engine Family #11'!$FP$36,"")</f>
        <v/>
      </c>
      <c r="F87" s="5" t="str">
        <f>IF(AND($N87="Y",OR('Engine Family #11'!$G$24&lt;&gt;'Engine Family #11'!$AN$5,AND('Engine Family #11'!$G$24='Engine Family #11'!$AN$5, $L$13&lt;&gt;"Category 2",$AH$13&lt;&gt;"Y"))),'Engine Family #11'!$FP$36,"")</f>
        <v/>
      </c>
      <c r="G87" s="5" t="str">
        <f t="shared" si="21"/>
        <v/>
      </c>
      <c r="H87" s="5">
        <f>'Engine Family #11'!I$26</f>
        <v>0</v>
      </c>
      <c r="I87" s="5">
        <f>'Engine Family #11'!J$26</f>
        <v>0</v>
      </c>
      <c r="J87" s="5">
        <f>'Engine Family #11'!K$26</f>
        <v>0</v>
      </c>
      <c r="K87" s="5">
        <f>'Engine Family #11'!L$26</f>
        <v>0</v>
      </c>
      <c r="L87" s="5">
        <f>'Engine Family #11'!M$26</f>
        <v>0</v>
      </c>
      <c r="M87" s="13">
        <f>IF($N87="Y",'Engine Family #11'!N$12,0)</f>
        <v>0</v>
      </c>
      <c r="N87" s="151">
        <f>'Engine Family #11'!N$16</f>
        <v>0</v>
      </c>
      <c r="O87" s="5">
        <f>ROUND('Engine Family #11'!$FO$36,0)</f>
        <v>1</v>
      </c>
      <c r="P87" s="5">
        <f t="shared" si="22"/>
        <v>0</v>
      </c>
      <c r="Q87" s="5" t="str">
        <f>IF(AND($L$13=$V$73,'Engine Family #11'!$G$24='Engine Family #11'!$AN$6),IF($N87="Y",'Engine Family #11'!$FO$36,""),"")</f>
        <v/>
      </c>
      <c r="R87" s="175">
        <f>IF('Engine Family #11'!$G$24='Engine Family #11'!$AN$5, 'Engine Family #11'!N$12,0)</f>
        <v>0</v>
      </c>
      <c r="S87" s="176" t="str">
        <f>IF('Engine Family #11'!$G$24='Engine Family #11'!$AN$6,IF($N87="Y",'Engine Family #11'!$FO$36,""),"")</f>
        <v/>
      </c>
    </row>
    <row r="88" spans="2:19" ht="12" hidden="1" customHeight="1">
      <c r="B88" s="99" t="s">
        <v>152</v>
      </c>
      <c r="C88" s="5" t="str">
        <f>IF($N88="Y",'Engine Family #12'!$FO$36,"")</f>
        <v/>
      </c>
      <c r="D88" s="99" t="s">
        <v>181</v>
      </c>
      <c r="E88" s="5" t="str">
        <f>IF(AND($N88="Y",OR('Engine Family #12'!$G$24='Engine Family #12'!$AN$6,AND('Engine Family #12'!$G$24='Engine Family #12'!$AN$5, $L$13&lt;&gt;"Category 2",$AH$13&lt;&gt;"Y"))),'Engine Family #12'!$FP$36,"")</f>
        <v/>
      </c>
      <c r="F88" s="5" t="str">
        <f>IF(AND($N88="Y",OR('Engine Family #12'!$G$24&lt;&gt;'Engine Family #12'!$AN$5,AND('Engine Family #12'!$G$24='Engine Family #12'!$AN$5, $L$13&lt;&gt;"Category 2",$AH$13&lt;&gt;"Y"))),'Engine Family #12'!$FP$36,"")</f>
        <v/>
      </c>
      <c r="G88" s="5" t="str">
        <f t="shared" si="21"/>
        <v/>
      </c>
      <c r="H88" s="5">
        <f>'Engine Family #12'!I$26</f>
        <v>0</v>
      </c>
      <c r="I88" s="5">
        <f>'Engine Family #12'!J$26</f>
        <v>0</v>
      </c>
      <c r="J88" s="5">
        <f>'Engine Family #12'!K$26</f>
        <v>0</v>
      </c>
      <c r="K88" s="5">
        <f>'Engine Family #12'!L$26</f>
        <v>0</v>
      </c>
      <c r="L88" s="5">
        <f>'Engine Family #12'!M$26</f>
        <v>0</v>
      </c>
      <c r="M88" s="13">
        <f>IF($N88="Y",'Engine Family #12'!N$12,0)</f>
        <v>0</v>
      </c>
      <c r="N88" s="151">
        <f>'Engine Family #12'!N$16</f>
        <v>0</v>
      </c>
      <c r="O88" s="5">
        <f>ROUND('Engine Family #12'!$FO$36,0)</f>
        <v>1</v>
      </c>
      <c r="P88" s="5">
        <f t="shared" si="22"/>
        <v>0</v>
      </c>
      <c r="Q88" s="5" t="str">
        <f>IF(AND($L$13=$V$73,'Engine Family #12'!$G$24='Engine Family #12'!$AN$6),IF($N88="Y",'Engine Family #12'!$FO$36,""),"")</f>
        <v/>
      </c>
      <c r="R88" s="175">
        <f>IF('Engine Family #12'!$G$24='Engine Family #12'!$AN$5, 'Engine Family #12'!N$12,0)</f>
        <v>0</v>
      </c>
      <c r="S88" s="176" t="str">
        <f>IF('Engine Family #12'!$G$24='Engine Family #12'!$AN$6,IF($N88="Y",'Engine Family #12'!$FO$36,""),"")</f>
        <v/>
      </c>
    </row>
    <row r="89" spans="2:19" ht="12" hidden="1" customHeight="1">
      <c r="B89" s="99" t="s">
        <v>153</v>
      </c>
      <c r="C89" s="5" t="str">
        <f>IF($N89="Y",'Engine Family #13'!$FO$36,"")</f>
        <v/>
      </c>
      <c r="D89" s="99" t="s">
        <v>182</v>
      </c>
      <c r="E89" s="5" t="str">
        <f>IF(AND($N89="Y",OR('Engine Family #13'!$G$24='Engine Family #13'!$AN$6,AND('Engine Family #13'!$G$24='Engine Family #13'!$AN$5, $L$13&lt;&gt;"Category 2",$AH$13&lt;&gt;"Y"))),'Engine Family #13'!$FP$36,"")</f>
        <v/>
      </c>
      <c r="F89" s="5" t="str">
        <f>IF(AND($N89="Y",OR('Engine Family #13'!$G$24&lt;&gt;'Engine Family #13'!$AN$5,AND('Engine Family #13'!$G$24='Engine Family #13'!$AN$5, $L$13&lt;&gt;"Category 2",$AH$13&lt;&gt;"Y"))),'Engine Family #13'!$FP$36,"")</f>
        <v/>
      </c>
      <c r="G89" s="5" t="str">
        <f t="shared" si="21"/>
        <v/>
      </c>
      <c r="H89" s="5">
        <f>'Engine Family #13'!I$26</f>
        <v>0</v>
      </c>
      <c r="I89" s="5">
        <f>'Engine Family #13'!J$26</f>
        <v>0</v>
      </c>
      <c r="J89" s="5">
        <f>'Engine Family #13'!K$26</f>
        <v>0</v>
      </c>
      <c r="K89" s="5">
        <f>'Engine Family #13'!L$26</f>
        <v>0</v>
      </c>
      <c r="L89" s="5">
        <f>'Engine Family #13'!M$26</f>
        <v>0</v>
      </c>
      <c r="M89" s="13">
        <f>IF($N89="Y",'Engine Family #13'!N$12,0)</f>
        <v>0</v>
      </c>
      <c r="N89" s="151">
        <f>'Engine Family #13'!N$16</f>
        <v>0</v>
      </c>
      <c r="O89" s="5">
        <f>ROUND('Engine Family #13'!$FO$36,0)</f>
        <v>1</v>
      </c>
      <c r="P89" s="5">
        <f t="shared" si="22"/>
        <v>0</v>
      </c>
      <c r="Q89" s="5" t="str">
        <f>IF(AND($L$13=$V$73,'Engine Family #13'!$G$24='Engine Family #13'!$AN$6),IF($N89="Y",'Engine Family #13'!$FO$36,""),"")</f>
        <v/>
      </c>
      <c r="R89" s="175">
        <f>IF('Engine Family #13'!$G$24='Engine Family #13'!$AN$5, 'Engine Family #13'!N$12,0)</f>
        <v>0</v>
      </c>
      <c r="S89" s="176" t="str">
        <f>IF('Engine Family #13'!$G$24='Engine Family #13'!$AN$6,IF($N89="Y",'Engine Family #13'!$FO$36,""),"")</f>
        <v/>
      </c>
    </row>
    <row r="90" spans="2:19" ht="12" hidden="1" customHeight="1">
      <c r="B90" s="99" t="s">
        <v>154</v>
      </c>
      <c r="C90" s="5" t="str">
        <f>IF($N90="Y",'Engine Family #14'!$FO$36,"")</f>
        <v/>
      </c>
      <c r="D90" s="99" t="s">
        <v>183</v>
      </c>
      <c r="E90" s="5" t="str">
        <f>IF(AND($N90="Y",OR('Engine Family #14'!$G$24='Engine Family #14'!$AN$6,AND('Engine Family #14'!$G$24='Engine Family #14'!$AN$5, $L$13&lt;&gt;"Category 2",$AH$13&lt;&gt;"Y"))),'Engine Family #14'!$FP$36,"")</f>
        <v/>
      </c>
      <c r="F90" s="5" t="str">
        <f>IF(AND($N90="Y",OR('Engine Family #14'!$G$24&lt;&gt;'Engine Family #14'!$AN$5,AND('Engine Family #14'!$G$24='Engine Family #14'!$AN$5, $L$13&lt;&gt;"Category 2",$AH$13&lt;&gt;"Y"))),'Engine Family #14'!$FP$36,"")</f>
        <v/>
      </c>
      <c r="G90" s="5" t="str">
        <f t="shared" si="21"/>
        <v/>
      </c>
      <c r="H90" s="5">
        <f>'Engine Family #14'!I$26</f>
        <v>0</v>
      </c>
      <c r="I90" s="5">
        <f>'Engine Family #14'!J$26</f>
        <v>0</v>
      </c>
      <c r="J90" s="5">
        <f>'Engine Family #14'!K$26</f>
        <v>0</v>
      </c>
      <c r="K90" s="5">
        <f>'Engine Family #14'!L$26</f>
        <v>0</v>
      </c>
      <c r="L90" s="5">
        <f>'Engine Family #14'!M$26</f>
        <v>0</v>
      </c>
      <c r="M90" s="13">
        <f>IF($N90="Y",'Engine Family #14'!N$12,0)</f>
        <v>0</v>
      </c>
      <c r="N90" s="151">
        <f>'Engine Family #14'!N$16</f>
        <v>0</v>
      </c>
      <c r="O90" s="5">
        <f>ROUND('Engine Family #14'!$FO$36,0)</f>
        <v>1</v>
      </c>
      <c r="P90" s="5">
        <f t="shared" si="22"/>
        <v>0</v>
      </c>
      <c r="Q90" s="5" t="str">
        <f>IF(AND($L$13=$V$73,'Engine Family #14'!$G$24='Engine Family #14'!$AN$6),IF($N90="Y",'Engine Family #14'!$FO$36,""),"")</f>
        <v/>
      </c>
      <c r="R90" s="175">
        <f>IF('Engine Family #14'!$G$24='Engine Family #14'!$AN$5, 'Engine Family #14'!N$12,0)</f>
        <v>0</v>
      </c>
      <c r="S90" s="176" t="str">
        <f>IF('Engine Family #14'!$G$24='Engine Family #14'!$AN$6,IF($N90="Y",'Engine Family #14'!$FO$36,""),"")</f>
        <v/>
      </c>
    </row>
    <row r="91" spans="2:19" ht="12" hidden="1" customHeight="1">
      <c r="B91" s="99" t="s">
        <v>155</v>
      </c>
      <c r="C91" s="5" t="str">
        <f>IF($N91="Y",'Engine Family #15'!$FO$36,"")</f>
        <v/>
      </c>
      <c r="D91" s="99" t="s">
        <v>184</v>
      </c>
      <c r="E91" s="5" t="str">
        <f>IF(AND($N91="Y",OR('Engine Family #15'!$G$24='Engine Family #15'!$AN$6,AND('Engine Family #15'!$G$24='Engine Family #15'!$AN$5, $L$13&lt;&gt;"Category 2",$AH$13&lt;&gt;"Y"))),'Engine Family #15'!$FP$36,"")</f>
        <v/>
      </c>
      <c r="F91" s="5" t="str">
        <f>IF(AND($N91="Y",OR('Engine Family #15'!$G$24&lt;&gt;'Engine Family #15'!$AN$5,AND('Engine Family #15'!$G$24='Engine Family #15'!$AN$5, $L$13&lt;&gt;"Category 2",$AH$13&lt;&gt;"Y"))),'Engine Family #15'!$FP$36,"")</f>
        <v/>
      </c>
      <c r="G91" s="5" t="str">
        <f t="shared" si="21"/>
        <v/>
      </c>
      <c r="H91" s="5">
        <f>'Engine Family #15'!I$26</f>
        <v>0</v>
      </c>
      <c r="I91" s="5">
        <f>'Engine Family #15'!J$26</f>
        <v>0</v>
      </c>
      <c r="J91" s="5">
        <f>'Engine Family #15'!K$26</f>
        <v>0</v>
      </c>
      <c r="K91" s="5">
        <f>'Engine Family #15'!L$26</f>
        <v>0</v>
      </c>
      <c r="L91" s="5">
        <f>'Engine Family #15'!M$26</f>
        <v>0</v>
      </c>
      <c r="M91" s="13">
        <f>IF($N91="Y",'Engine Family #15'!N$12,0)</f>
        <v>0</v>
      </c>
      <c r="N91" s="151">
        <f>'Engine Family #15'!N$16</f>
        <v>0</v>
      </c>
      <c r="O91" s="5">
        <f>ROUND('Engine Family #15'!$FO$36,0)</f>
        <v>1</v>
      </c>
      <c r="P91" s="5">
        <f t="shared" si="22"/>
        <v>0</v>
      </c>
      <c r="Q91" s="5" t="str">
        <f>IF(AND($L$13=$V$73,'Engine Family #15'!$G$24='Engine Family #15'!$AN$6),IF($N91="Y",'Engine Family #15'!$FO$36,""),"")</f>
        <v/>
      </c>
      <c r="R91" s="175">
        <f>IF('Engine Family #15'!$G$24='Engine Family #15'!$AN$5, 'Engine Family #15'!N$12,0)</f>
        <v>0</v>
      </c>
      <c r="S91" s="176" t="str">
        <f>IF('Engine Family #15'!$G$24='Engine Family #15'!$AN$6,IF($N91="Y",'Engine Family #15'!$FO$36,""),"")</f>
        <v/>
      </c>
    </row>
    <row r="92" spans="2:19" ht="12" hidden="1" customHeight="1">
      <c r="B92" s="99" t="s">
        <v>156</v>
      </c>
      <c r="C92" s="5" t="str">
        <f>IF($N92="Y",'Engine Family #16'!$FO$36,"")</f>
        <v/>
      </c>
      <c r="D92" s="99" t="s">
        <v>185</v>
      </c>
      <c r="E92" s="5" t="str">
        <f>IF(AND($N92="Y",OR('Engine Family #16'!$G$24='Engine Family #16'!$AN$6,AND('Engine Family #16'!$G$24='Engine Family #16'!$AN$5, $L$13&lt;&gt;"Category 2",$AH$13&lt;&gt;"Y"))),'Engine Family #16'!$FP$36,"")</f>
        <v/>
      </c>
      <c r="F92" s="5" t="str">
        <f>IF(AND($N92="Y",OR('Engine Family #16'!$G$24&lt;&gt;'Engine Family #16'!$AN$5,AND('Engine Family #16'!$G$24='Engine Family #16'!$AN$5, $L$13&lt;&gt;"Category 2",$AH$13&lt;&gt;"Y"))),'Engine Family #16'!$FP$36,"")</f>
        <v/>
      </c>
      <c r="G92" s="5" t="str">
        <f t="shared" si="21"/>
        <v/>
      </c>
      <c r="H92" s="5">
        <f>'Engine Family #16'!I$26</f>
        <v>0</v>
      </c>
      <c r="I92" s="5">
        <f>'Engine Family #16'!J$26</f>
        <v>0</v>
      </c>
      <c r="J92" s="5">
        <f>'Engine Family #16'!K$26</f>
        <v>0</v>
      </c>
      <c r="K92" s="5">
        <f>'Engine Family #16'!L$26</f>
        <v>0</v>
      </c>
      <c r="L92" s="5">
        <f>'Engine Family #16'!M$26</f>
        <v>0</v>
      </c>
      <c r="M92" s="13">
        <f>IF($N92="Y",'Engine Family #16'!N$12,0)</f>
        <v>0</v>
      </c>
      <c r="N92" s="151">
        <f>'Engine Family #16'!N$16</f>
        <v>0</v>
      </c>
      <c r="O92" s="5">
        <f>ROUND('Engine Family #16'!$FO$36,0)</f>
        <v>1</v>
      </c>
      <c r="P92" s="5">
        <f t="shared" si="22"/>
        <v>0</v>
      </c>
      <c r="Q92" s="5" t="str">
        <f>IF(AND($L$13=$V$73,'Engine Family #16'!$G$24='Engine Family #16'!$AN$6),IF($N92="Y",'Engine Family #16'!$FO$36,""),"")</f>
        <v/>
      </c>
      <c r="R92" s="175">
        <f>IF('Engine Family #16'!$G$24='Engine Family #16'!$AN$5, 'Engine Family #16'!N$12,0)</f>
        <v>0</v>
      </c>
      <c r="S92" s="176" t="str">
        <f>IF('Engine Family #16'!$G$24='Engine Family #16'!$AN$6,IF($N92="Y",'Engine Family #16'!$FO$36,""),"")</f>
        <v/>
      </c>
    </row>
    <row r="93" spans="2:19" ht="12" hidden="1" customHeight="1">
      <c r="B93" s="99" t="s">
        <v>157</v>
      </c>
      <c r="C93" s="5" t="str">
        <f>IF($N93="Y",'Engine Family #17'!$FO$36,"")</f>
        <v/>
      </c>
      <c r="D93" s="99" t="s">
        <v>186</v>
      </c>
      <c r="E93" s="5" t="str">
        <f>IF(AND($N93="Y",OR('Engine Family #17'!$G$24='Engine Family #17'!$AN$6,AND('Engine Family #17'!$G$24='Engine Family #17'!$AN$5, $L$13&lt;&gt;"Category 2",$AH$13&lt;&gt;"Y"))),'Engine Family #17'!$FP$36,"")</f>
        <v/>
      </c>
      <c r="F93" s="5" t="str">
        <f>IF(AND($N93="Y",OR('Engine Family #17'!$G$24&lt;&gt;'Engine Family #17'!$AN$5,AND('Engine Family #17'!$G$24='Engine Family #17'!$AN$5, $L$13&lt;&gt;"Category 2",$AH$13&lt;&gt;"Y"))),'Engine Family #17'!$FP$36,"")</f>
        <v/>
      </c>
      <c r="G93" s="5" t="str">
        <f t="shared" si="21"/>
        <v/>
      </c>
      <c r="H93" s="5">
        <f>'Engine Family #17'!I$26</f>
        <v>0</v>
      </c>
      <c r="I93" s="5">
        <f>'Engine Family #17'!J$26</f>
        <v>0</v>
      </c>
      <c r="J93" s="5">
        <f>'Engine Family #17'!K$26</f>
        <v>0</v>
      </c>
      <c r="K93" s="5">
        <f>'Engine Family #17'!L$26</f>
        <v>0</v>
      </c>
      <c r="L93" s="5">
        <f>'Engine Family #17'!M$26</f>
        <v>0</v>
      </c>
      <c r="M93" s="13">
        <f>IF($N93="Y",'Engine Family #17'!N$12,0)</f>
        <v>0</v>
      </c>
      <c r="N93" s="151">
        <f>'Engine Family #17'!N$16</f>
        <v>0</v>
      </c>
      <c r="O93" s="5">
        <f>ROUND('Engine Family #17'!$FO$36,0)</f>
        <v>1</v>
      </c>
      <c r="P93" s="5">
        <f t="shared" si="22"/>
        <v>0</v>
      </c>
      <c r="Q93" s="5" t="str">
        <f>IF(AND($L$13=$V$73,'Engine Family #17'!$G$24='Engine Family #17'!$AN$6),IF($N93="Y",'Engine Family #17'!$FO$36,""),"")</f>
        <v/>
      </c>
      <c r="R93" s="175">
        <f>IF('Engine Family #17'!$G$24='Engine Family #17'!$AN$5, 'Engine Family #17'!N$12,0)</f>
        <v>0</v>
      </c>
      <c r="S93" s="176" t="str">
        <f>IF('Engine Family #17'!$G$24='Engine Family #17'!$AN$6,IF($N93="Y",'Engine Family #17'!$FO$36,""),"")</f>
        <v/>
      </c>
    </row>
    <row r="94" spans="2:19" ht="12" hidden="1" customHeight="1">
      <c r="B94" s="99" t="s">
        <v>158</v>
      </c>
      <c r="C94" s="5" t="str">
        <f>IF($N94="Y",'Engine Family #18'!$FO$36,"")</f>
        <v/>
      </c>
      <c r="D94" s="99" t="s">
        <v>187</v>
      </c>
      <c r="E94" s="5" t="str">
        <f>IF(AND($N94="Y",OR('Engine Family #18'!$G$24='Engine Family #18'!$AN$6,AND('Engine Family #18'!$G$24='Engine Family #18'!$AN$5, $L$13&lt;&gt;"Category 2",$AH$13&lt;&gt;"Y"))),'Engine Family #18'!$FP$36,"")</f>
        <v/>
      </c>
      <c r="F94" s="5" t="str">
        <f>IF(AND($N94="Y",OR('Engine Family #18'!$G$24&lt;&gt;'Engine Family #18'!$AN$5,AND('Engine Family #18'!$G$24='Engine Family #18'!$AN$5, $L$13&lt;&gt;"Category 2",$AH$13&lt;&gt;"Y"))),'Engine Family #18'!$FP$36,"")</f>
        <v/>
      </c>
      <c r="G94" s="5" t="str">
        <f t="shared" si="21"/>
        <v/>
      </c>
      <c r="H94" s="5">
        <f>'Engine Family #18'!I$26</f>
        <v>0</v>
      </c>
      <c r="I94" s="5">
        <f>'Engine Family #18'!J$26</f>
        <v>0</v>
      </c>
      <c r="J94" s="5">
        <f>'Engine Family #18'!K$26</f>
        <v>0</v>
      </c>
      <c r="K94" s="5">
        <f>'Engine Family #18'!L$26</f>
        <v>0</v>
      </c>
      <c r="L94" s="5">
        <f>'Engine Family #18'!M$26</f>
        <v>0</v>
      </c>
      <c r="M94" s="13">
        <f>IF($N94="Y",'Engine Family #18'!N$12,0)</f>
        <v>0</v>
      </c>
      <c r="N94" s="151">
        <f>'Engine Family #18'!N$16</f>
        <v>0</v>
      </c>
      <c r="O94" s="5">
        <f>ROUND('Engine Family #18'!$FO$36,0)</f>
        <v>1</v>
      </c>
      <c r="P94" s="5">
        <f t="shared" si="22"/>
        <v>0</v>
      </c>
      <c r="Q94" s="5" t="str">
        <f>IF(AND($L$13=$V$73,'Engine Family #18'!$G$24='Engine Family #18'!$AN$6),IF($N94="Y",'Engine Family #18'!$FO$36,""),"")</f>
        <v/>
      </c>
      <c r="R94" s="175">
        <f>IF('Engine Family #18'!$G$24='Engine Family #18'!$AN$5, 'Engine Family #18'!N$12,0)</f>
        <v>0</v>
      </c>
      <c r="S94" s="176" t="str">
        <f>IF('Engine Family #18'!$G$24='Engine Family #18'!$AN$6,IF($N94="Y",'Engine Family #18'!$FO$36,""),"")</f>
        <v/>
      </c>
    </row>
    <row r="95" spans="2:19" ht="12" hidden="1" customHeight="1">
      <c r="B95" s="99" t="s">
        <v>159</v>
      </c>
      <c r="C95" s="5" t="str">
        <f>IF($N95="Y",'Engine Family #19'!$FO$36,"")</f>
        <v/>
      </c>
      <c r="D95" s="99" t="s">
        <v>188</v>
      </c>
      <c r="E95" s="5" t="str">
        <f>IF(AND($N95="Y",OR('Engine Family #19'!$G$24='Engine Family #19'!$AN$6,AND('Engine Family #19'!$G$24='Engine Family #19'!$AN$5, $L$13&lt;&gt;"Category 2",$AH$13&lt;&gt;"Y"))),'Engine Family #19'!$FP$36,"")</f>
        <v/>
      </c>
      <c r="F95" s="5" t="str">
        <f>IF(AND($N95="Y",OR('Engine Family #19'!$G$24&lt;&gt;'Engine Family #19'!$AN$5,AND('Engine Family #19'!$G$24='Engine Family #19'!$AN$5, $L$13&lt;&gt;"Category 2",$AH$13&lt;&gt;"Y"))),'Engine Family #19'!$FP$36,"")</f>
        <v/>
      </c>
      <c r="G95" s="5" t="str">
        <f t="shared" si="21"/>
        <v/>
      </c>
      <c r="H95" s="5">
        <f>'Engine Family #19'!I$26</f>
        <v>0</v>
      </c>
      <c r="I95" s="5">
        <f>'Engine Family #19'!J$26</f>
        <v>0</v>
      </c>
      <c r="J95" s="5">
        <f>'Engine Family #19'!K$26</f>
        <v>0</v>
      </c>
      <c r="K95" s="5">
        <f>'Engine Family #19'!L$26</f>
        <v>0</v>
      </c>
      <c r="L95" s="5">
        <f>'Engine Family #19'!M$26</f>
        <v>0</v>
      </c>
      <c r="M95" s="13">
        <f>IF($N95="Y",'Engine Family #19'!N$12,0)</f>
        <v>0</v>
      </c>
      <c r="N95" s="151">
        <f>'Engine Family #19'!N$16</f>
        <v>0</v>
      </c>
      <c r="O95" s="5">
        <f>ROUND('Engine Family #19'!$FO$36,0)</f>
        <v>1</v>
      </c>
      <c r="P95" s="5">
        <f t="shared" si="22"/>
        <v>0</v>
      </c>
      <c r="Q95" s="5" t="str">
        <f>IF(AND($L$13=$V$73,'Engine Family #19'!$G$24='Engine Family #19'!$AN$6),IF($N95="Y",'Engine Family #19'!$FO$36,""),"")</f>
        <v/>
      </c>
      <c r="R95" s="175">
        <f>IF('Engine Family #19'!$G$24='Engine Family #19'!$AN$5, 'Engine Family #19'!N$12,0)</f>
        <v>0</v>
      </c>
      <c r="S95" s="176" t="str">
        <f>IF('Engine Family #19'!$G$24='Engine Family #19'!$AN$6,IF($N95="Y",'Engine Family #19'!$FO$36,""),"")</f>
        <v/>
      </c>
    </row>
    <row r="96" spans="2:19" ht="12" hidden="1" customHeight="1">
      <c r="B96" s="99" t="s">
        <v>160</v>
      </c>
      <c r="C96" s="5" t="str">
        <f>IF($N96="Y",'Engine Family #20'!$FO$36,"")</f>
        <v/>
      </c>
      <c r="D96" s="99" t="s">
        <v>189</v>
      </c>
      <c r="E96" s="5" t="str">
        <f>IF(AND($N96="Y",OR('Engine Family #20'!$G$24='Engine Family #20'!$AN$6,AND('Engine Family #20'!$G$24='Engine Family #20'!$AN$5, $L$13&lt;&gt;"Category 2",$AH$13&lt;&gt;"Y"))),'Engine Family #20'!$FP$36,"")</f>
        <v/>
      </c>
      <c r="F96" s="5" t="str">
        <f>IF(AND($N96="Y",OR('Engine Family #20'!$G$24&lt;&gt;'Engine Family #20'!$AN$5,AND('Engine Family #20'!$G$24='Engine Family #20'!$AN$5, $L$13&lt;&gt;"Category 2",$AH$13&lt;&gt;"Y"))),'Engine Family #20'!$FP$36,"")</f>
        <v/>
      </c>
      <c r="G96" s="5" t="str">
        <f t="shared" si="21"/>
        <v/>
      </c>
      <c r="H96" s="5">
        <f>'Engine Family #20'!I$26</f>
        <v>0</v>
      </c>
      <c r="I96" s="5">
        <f>'Engine Family #20'!J$26</f>
        <v>0</v>
      </c>
      <c r="J96" s="5">
        <f>'Engine Family #20'!K$26</f>
        <v>0</v>
      </c>
      <c r="K96" s="5">
        <f>'Engine Family #20'!L$26</f>
        <v>0</v>
      </c>
      <c r="L96" s="5">
        <f>'Engine Family #20'!M$26</f>
        <v>0</v>
      </c>
      <c r="M96" s="13">
        <f>IF($N96="Y",'Engine Family #20'!N$12,0)</f>
        <v>0</v>
      </c>
      <c r="N96" s="151">
        <f>'Engine Family #20'!N$16</f>
        <v>0</v>
      </c>
      <c r="O96" s="5">
        <f>ROUND('Engine Family #20'!$FO$36,0)</f>
        <v>1</v>
      </c>
      <c r="P96" s="5">
        <f t="shared" si="22"/>
        <v>0</v>
      </c>
      <c r="Q96" s="5" t="str">
        <f>IF(AND($L$13=$V$73,'Engine Family #20'!$G$24='Engine Family #20'!$AN$6),IF($N96="Y",'Engine Family #20'!$FO$36,""),"")</f>
        <v/>
      </c>
      <c r="R96" s="175">
        <f>IF('Engine Family #20'!$G$24='Engine Family #20'!$AN$5, 'Engine Family #20'!N$12,0)</f>
        <v>0</v>
      </c>
      <c r="S96" s="176" t="str">
        <f>IF('Engine Family #20'!$G$24='Engine Family #20'!$AN$6,IF($N96="Y",'Engine Family #20'!$FO$36,""),"")</f>
        <v/>
      </c>
    </row>
    <row r="97" spans="1:25" ht="12" hidden="1" customHeight="1">
      <c r="B97" s="99" t="s">
        <v>161</v>
      </c>
      <c r="C97" s="5" t="str">
        <f>IF($N97="Y",'Engine Family #21'!$FO$36,"")</f>
        <v/>
      </c>
      <c r="D97" s="129" t="s">
        <v>237</v>
      </c>
      <c r="E97" s="5" t="str">
        <f>IF(AND($N97="Y",OR('Engine Family #21'!$G$24='Engine Family #21'!$AN$6,AND('Engine Family #21'!$G$24='Engine Family #21'!$AN$5, $L$13&lt;&gt;"Category 2",$AH$13&lt;&gt;"Y"))),'Engine Family #21'!$FP$36,"")</f>
        <v/>
      </c>
      <c r="F97" s="5" t="str">
        <f>IF(AND($N97="Y",OR('Engine Family #21'!$G$24&lt;&gt;'Engine Family #21'!$AN$5,AND('Engine Family #21'!$G$24='Engine Family #21'!$AN$5, $L$13&lt;&gt;"Category 2",$AH$13&lt;&gt;"Y"))),'Engine Family #21'!$FP$36,"")</f>
        <v/>
      </c>
      <c r="G97" s="5" t="str">
        <f t="shared" si="21"/>
        <v/>
      </c>
      <c r="H97" s="5">
        <f>'Engine Family #21'!I$26</f>
        <v>0</v>
      </c>
      <c r="I97" s="5">
        <f>'Engine Family #21'!J$26</f>
        <v>0</v>
      </c>
      <c r="J97" s="5">
        <f>'Engine Family #21'!K$26</f>
        <v>0</v>
      </c>
      <c r="K97" s="5">
        <f>'Engine Family #21'!L$26</f>
        <v>0</v>
      </c>
      <c r="L97" s="5">
        <f>'Engine Family #21'!M$26</f>
        <v>0</v>
      </c>
      <c r="M97" s="13">
        <f>IF($N97="Y",'Engine Family #21'!N$12,0)</f>
        <v>0</v>
      </c>
      <c r="N97" s="151">
        <f>'Engine Family #21'!N$16</f>
        <v>0</v>
      </c>
      <c r="O97" s="5">
        <f>ROUND('Engine Family #21'!$FO$36,0)</f>
        <v>1</v>
      </c>
      <c r="P97" s="5">
        <f t="shared" si="22"/>
        <v>0</v>
      </c>
      <c r="Q97" s="5" t="str">
        <f>IF(AND($L$13=$V$73,'Engine Family #21'!$G$24='Engine Family #21'!$AN$6),IF($N97="Y",'Engine Family #21'!$FO$36,""),"")</f>
        <v/>
      </c>
      <c r="R97" s="175">
        <f>IF('Engine Family #21'!$G$24='Engine Family #21'!$AN$5, 'Engine Family #21'!N$12,0)</f>
        <v>0</v>
      </c>
      <c r="S97" s="176" t="str">
        <f>IF('Engine Family #21'!$G$24='Engine Family #21'!$AN$6,IF($N97="Y",'Engine Family #21'!$FO$36,""),"")</f>
        <v/>
      </c>
    </row>
    <row r="98" spans="1:25" ht="12" hidden="1" customHeight="1">
      <c r="B98" s="99" t="s">
        <v>162</v>
      </c>
      <c r="C98" s="5" t="str">
        <f>IF($N98="Y",'Engine Family #22'!$FO$36,"")</f>
        <v/>
      </c>
      <c r="D98" s="129" t="s">
        <v>238</v>
      </c>
      <c r="E98" s="5" t="str">
        <f>IF(AND($N98="Y",OR('Engine Family #22'!$G$24='Engine Family #22'!$AN$6,AND('Engine Family #22'!$G$24='Engine Family #22'!$AN$5, $L$13&lt;&gt;"Category 2",$AH$13&lt;&gt;"Y"))),'Engine Family #22'!$FP$36,"")</f>
        <v/>
      </c>
      <c r="F98" s="5" t="str">
        <f>IF(AND($N98="Y",OR('Engine Family #22'!$G$24&lt;&gt;'Engine Family #22'!$AN$5,AND('Engine Family #22'!$G$24='Engine Family #22'!$AN$5, $L$13&lt;&gt;"Category 2",$AH$13&lt;&gt;"Y"))),'Engine Family #22'!$FP$36,"")</f>
        <v/>
      </c>
      <c r="G98" s="5" t="str">
        <f t="shared" si="21"/>
        <v/>
      </c>
      <c r="H98" s="5">
        <f>'Engine Family #22'!I$26</f>
        <v>0</v>
      </c>
      <c r="I98" s="5">
        <f>'Engine Family #22'!J$26</f>
        <v>0</v>
      </c>
      <c r="J98" s="5">
        <f>'Engine Family #22'!K$26</f>
        <v>0</v>
      </c>
      <c r="K98" s="5">
        <f>'Engine Family #22'!L$26</f>
        <v>0</v>
      </c>
      <c r="L98" s="5">
        <f>'Engine Family #22'!M$26</f>
        <v>0</v>
      </c>
      <c r="M98" s="13">
        <f>IF($N98="Y",'Engine Family #22'!N$12,0)</f>
        <v>0</v>
      </c>
      <c r="N98" s="151">
        <f>'Engine Family #22'!N$16</f>
        <v>0</v>
      </c>
      <c r="O98" s="5">
        <f>ROUND('Engine Family #22'!$FO$36,0)</f>
        <v>1</v>
      </c>
      <c r="P98" s="5">
        <f t="shared" si="22"/>
        <v>0</v>
      </c>
      <c r="Q98" s="5" t="str">
        <f>IF(AND($L$13=$V$73,'Engine Family #22'!$G$24='Engine Family #22'!$AN$6),IF($N98="Y",'Engine Family #22'!$FO$36,""),"")</f>
        <v/>
      </c>
      <c r="R98" s="175">
        <f>IF('Engine Family #22'!$G$24='Engine Family #22'!$AN$5, 'Engine Family #22'!N$12,0)</f>
        <v>0</v>
      </c>
      <c r="S98" s="176" t="str">
        <f>IF('Engine Family #22'!$G$24='Engine Family #22'!$AN$6,IF($N98="Y",'Engine Family #22'!$FO$36,""),"")</f>
        <v/>
      </c>
    </row>
    <row r="99" spans="1:25" ht="12" hidden="1" customHeight="1">
      <c r="B99" s="99" t="s">
        <v>163</v>
      </c>
      <c r="C99" s="5" t="str">
        <f>IF($N99="Y",'Engine Family #23'!$FO$36,"")</f>
        <v/>
      </c>
      <c r="D99" s="129" t="s">
        <v>239</v>
      </c>
      <c r="E99" s="5" t="str">
        <f>IF(AND($N99="Y",OR('Engine Family #23'!$G$24='Engine Family #23'!$AN$6,AND('Engine Family #23'!$G$24='Engine Family #23'!$AN$5, $L$13&lt;&gt;"Category 2",$AH$13&lt;&gt;"Y"))),'Engine Family #23'!$FP$36,"")</f>
        <v/>
      </c>
      <c r="F99" s="5" t="str">
        <f>IF(AND($N99="Y",OR('Engine Family #23'!$G$24&lt;&gt;'Engine Family #23'!$AN$5,AND('Engine Family #23'!$G$24='Engine Family #23'!$AN$5, $L$13&lt;&gt;"Category 2",$AH$13&lt;&gt;"Y"))),'Engine Family #23'!$FP$36,"")</f>
        <v/>
      </c>
      <c r="G99" s="5" t="str">
        <f t="shared" si="21"/>
        <v/>
      </c>
      <c r="H99" s="5">
        <f>'Engine Family #23'!I$26</f>
        <v>0</v>
      </c>
      <c r="I99" s="5">
        <f>'Engine Family #23'!J$26</f>
        <v>0</v>
      </c>
      <c r="J99" s="5">
        <f>'Engine Family #23'!K$26</f>
        <v>0</v>
      </c>
      <c r="K99" s="5">
        <f>'Engine Family #23'!L$26</f>
        <v>0</v>
      </c>
      <c r="L99" s="5">
        <f>'Engine Family #23'!M$26</f>
        <v>0</v>
      </c>
      <c r="M99" s="13">
        <f>IF($N99="Y",'Engine Family #23'!N$12,0)</f>
        <v>0</v>
      </c>
      <c r="N99" s="151">
        <f>'Engine Family #23'!N$16</f>
        <v>0</v>
      </c>
      <c r="O99" s="5">
        <f>ROUND('Engine Family #23'!$FO$36,0)</f>
        <v>1</v>
      </c>
      <c r="P99" s="5">
        <f t="shared" si="22"/>
        <v>0</v>
      </c>
      <c r="Q99" s="5" t="str">
        <f>IF(AND($L$13=$V$73,'Engine Family #23'!$G$24='Engine Family #23'!$AN$6),IF($N99="Y",'Engine Family #23'!$FO$36,""),"")</f>
        <v/>
      </c>
      <c r="R99" s="175">
        <f>IF('Engine Family #23'!$G$24='Engine Family #23'!$AN$5, 'Engine Family #23'!N$12,0)</f>
        <v>0</v>
      </c>
      <c r="S99" s="176" t="str">
        <f>IF('Engine Family #23'!$G$24='Engine Family #23'!$AN$6,IF($N99="Y",'Engine Family #23'!$FO$36,""),"")</f>
        <v/>
      </c>
    </row>
    <row r="100" spans="1:25" ht="12" hidden="1" customHeight="1">
      <c r="B100" s="99" t="s">
        <v>164</v>
      </c>
      <c r="C100" s="5" t="str">
        <f>IF($N100="Y",'Engine Family #24'!$FO$36,"")</f>
        <v/>
      </c>
      <c r="D100" s="129" t="s">
        <v>240</v>
      </c>
      <c r="E100" s="5" t="str">
        <f>IF(AND($N100="Y",OR('Engine Family #24'!$G$24='Engine Family #24'!$AN$6,AND('Engine Family #24'!$G$24='Engine Family #24'!$AN$5, $L$13&lt;&gt;"Category 2",$AH$13&lt;&gt;"Y"))),'Engine Family #24'!$FP$36,"")</f>
        <v/>
      </c>
      <c r="F100" s="5" t="str">
        <f>IF(AND($N100="Y",OR('Engine Family #24'!$G$24&lt;&gt;'Engine Family #24'!$AN$5,AND('Engine Family #24'!$G$24='Engine Family #24'!$AN$5, $L$13&lt;&gt;"Category 2",$AH$13&lt;&gt;"Y"))),'Engine Family #24'!$FP$36,"")</f>
        <v/>
      </c>
      <c r="G100" s="5" t="str">
        <f t="shared" si="21"/>
        <v/>
      </c>
      <c r="H100" s="5">
        <f>'Engine Family #24'!I$26</f>
        <v>0</v>
      </c>
      <c r="I100" s="5">
        <f>'Engine Family #24'!J$26</f>
        <v>0</v>
      </c>
      <c r="J100" s="5">
        <f>'Engine Family #24'!K$26</f>
        <v>0</v>
      </c>
      <c r="K100" s="5">
        <f>'Engine Family #24'!L$26</f>
        <v>0</v>
      </c>
      <c r="L100" s="5">
        <f>'Engine Family #24'!M$26</f>
        <v>0</v>
      </c>
      <c r="M100" s="13">
        <f>IF($N100="Y",'Engine Family #24'!N$12,0)</f>
        <v>0</v>
      </c>
      <c r="N100" s="151">
        <f>'Engine Family #24'!N$16</f>
        <v>0</v>
      </c>
      <c r="O100" s="5">
        <f>ROUND('Engine Family #24'!$FO$36,0)</f>
        <v>1</v>
      </c>
      <c r="P100" s="5">
        <f t="shared" si="22"/>
        <v>0</v>
      </c>
      <c r="Q100" s="5" t="str">
        <f>IF(AND($L$13=$V$73,'Engine Family #24'!$G$24='Engine Family #24'!$AN$6),IF($N100="Y",'Engine Family #24'!$FO$36,""),"")</f>
        <v/>
      </c>
      <c r="R100" s="175">
        <f>IF('Engine Family #24'!$G$24='Engine Family #24'!$AN$5, 'Engine Family #24'!N$12,0)</f>
        <v>0</v>
      </c>
      <c r="S100" s="176" t="str">
        <f>IF('Engine Family #24'!$G$24='Engine Family #24'!$AN$6,IF($N100="Y",'Engine Family #24'!$FO$36,""),"")</f>
        <v/>
      </c>
    </row>
    <row r="101" spans="1:25" ht="12" hidden="1" customHeight="1">
      <c r="B101" s="99" t="s">
        <v>165</v>
      </c>
      <c r="C101" s="5" t="str">
        <f>IF($N101="Y",'Engine Family #25'!$FO$36,"")</f>
        <v/>
      </c>
      <c r="D101" s="129" t="s">
        <v>241</v>
      </c>
      <c r="E101" s="5" t="str">
        <f>IF(AND($N101="Y",OR('Engine Family #25'!$G$24='Engine Family #25'!$AN$6,AND('Engine Family #25'!$G$24='Engine Family #25'!$AN$5, $L$13&lt;&gt;"Category 2",$AH$13&lt;&gt;"Y"))),'Engine Family #25'!$FP$36,"")</f>
        <v/>
      </c>
      <c r="F101" s="5" t="str">
        <f>IF(AND($N101="Y",OR('Engine Family #25'!$G$24&lt;&gt;'Engine Family #25'!$AN$5,AND('Engine Family #25'!$G$24='Engine Family #25'!$AN$5, $L$13&lt;&gt;"Category 2",$AH$13&lt;&gt;"Y"))),'Engine Family #25'!$FP$36,"")</f>
        <v/>
      </c>
      <c r="G101" s="5" t="str">
        <f t="shared" si="21"/>
        <v/>
      </c>
      <c r="H101" s="5">
        <f>'Engine Family #25'!I$26</f>
        <v>0</v>
      </c>
      <c r="I101" s="5">
        <f>'Engine Family #25'!J$26</f>
        <v>0</v>
      </c>
      <c r="J101" s="5">
        <f>'Engine Family #25'!K$26</f>
        <v>0</v>
      </c>
      <c r="K101" s="5">
        <f>'Engine Family #25'!L$26</f>
        <v>0</v>
      </c>
      <c r="L101" s="5">
        <f>'Engine Family #25'!M$26</f>
        <v>0</v>
      </c>
      <c r="M101" s="13">
        <f>IF($N101="Y",'Engine Family #25'!N$12,0)</f>
        <v>0</v>
      </c>
      <c r="N101" s="151">
        <f>'Engine Family #25'!N$16</f>
        <v>0</v>
      </c>
      <c r="O101" s="5">
        <f>ROUND('Engine Family #25'!$FO$36,0)</f>
        <v>1</v>
      </c>
      <c r="P101" s="5">
        <f t="shared" si="22"/>
        <v>0</v>
      </c>
      <c r="Q101" s="5" t="str">
        <f>IF(AND($L$13=$V$73,'Engine Family #25'!$G$24='Engine Family #25'!$AN$6),IF($N101="Y",'Engine Family #25'!$FO$36,""),"")</f>
        <v/>
      </c>
      <c r="R101" s="175">
        <f>IF('Engine Family #25'!$G$24='Engine Family #25'!$AN$5, 'Engine Family #25'!N$12,0)</f>
        <v>0</v>
      </c>
      <c r="S101" s="176" t="str">
        <f>IF('Engine Family #25'!$G$24='Engine Family #25'!$AN$6,IF($N101="Y",'Engine Family #25'!$FO$36,""),"")</f>
        <v/>
      </c>
    </row>
    <row r="102" spans="1:25" ht="12" hidden="1" customHeight="1">
      <c r="B102" s="99" t="s">
        <v>166</v>
      </c>
      <c r="C102" s="5" t="str">
        <f>IF($N102="Y",'Engine Family #26'!$FO$36,"")</f>
        <v/>
      </c>
      <c r="D102" s="129" t="s">
        <v>242</v>
      </c>
      <c r="E102" s="5" t="str">
        <f>IF(AND($N102="Y",OR('Engine Family #26'!$G$24='Engine Family #26'!$AN$6,AND('Engine Family #26'!$G$24='Engine Family #26'!$AN$5, $L$13&lt;&gt;"Category 2",$AH$13&lt;&gt;"Y"))),'Engine Family #26'!$FP$36,"")</f>
        <v/>
      </c>
      <c r="F102" s="5" t="str">
        <f>IF(AND($N102="Y",OR('Engine Family #26'!$G$24&lt;&gt;'Engine Family #26'!$AN$5,AND('Engine Family #26'!$G$24='Engine Family #26'!$AN$5, $L$13&lt;&gt;"Category 2",$AH$13&lt;&gt;"Y"))),'Engine Family #26'!$FP$36,"")</f>
        <v/>
      </c>
      <c r="G102" s="5" t="str">
        <f t="shared" si="21"/>
        <v/>
      </c>
      <c r="H102" s="5">
        <f>'Engine Family #26'!I$26</f>
        <v>0</v>
      </c>
      <c r="I102" s="5">
        <f>'Engine Family #26'!J$26</f>
        <v>0</v>
      </c>
      <c r="J102" s="5">
        <f>'Engine Family #26'!K$26</f>
        <v>0</v>
      </c>
      <c r="K102" s="5">
        <f>'Engine Family #26'!L$26</f>
        <v>0</v>
      </c>
      <c r="L102" s="5">
        <f>'Engine Family #26'!M$26</f>
        <v>0</v>
      </c>
      <c r="M102" s="13">
        <f>IF($N102="Y",'Engine Family #26'!N$12,0)</f>
        <v>0</v>
      </c>
      <c r="N102" s="151">
        <f>'Engine Family #26'!N$16</f>
        <v>0</v>
      </c>
      <c r="O102" s="5">
        <f>ROUND('Engine Family #26'!$FO$36,0)</f>
        <v>1</v>
      </c>
      <c r="P102" s="5">
        <f t="shared" si="22"/>
        <v>0</v>
      </c>
      <c r="Q102" s="5" t="str">
        <f>IF(AND($L$13=$V$73,'Engine Family #26'!$G$24='Engine Family #26'!$AN$6),IF($N102="Y",'Engine Family #26'!$FO$36,""),"")</f>
        <v/>
      </c>
      <c r="R102" s="175">
        <f>IF('Engine Family #26'!$G$24='Engine Family #26'!$AN$5, 'Engine Family #26'!N$12,0)</f>
        <v>0</v>
      </c>
      <c r="S102" s="176" t="str">
        <f>IF('Engine Family #26'!$G$24='Engine Family #26'!$AN$6,IF($N102="Y",'Engine Family #26'!$FO$36,""),"")</f>
        <v/>
      </c>
    </row>
    <row r="103" spans="1:25" ht="12" hidden="1" customHeight="1">
      <c r="B103" s="99" t="s">
        <v>167</v>
      </c>
      <c r="C103" s="5" t="str">
        <f>IF($N103="Y",'Engine Family #27'!$FO$36,"")</f>
        <v/>
      </c>
      <c r="D103" s="129" t="s">
        <v>243</v>
      </c>
      <c r="E103" s="5" t="str">
        <f>IF(AND($N103="Y",OR('Engine Family #27'!$G$24='Engine Family #27'!$AN$6,AND('Engine Family #27'!$G$24='Engine Family #27'!$AN$5, $L$13&lt;&gt;"Category 2",$AH$13&lt;&gt;"Y"))),'Engine Family #27'!$FP$36,"")</f>
        <v/>
      </c>
      <c r="F103" s="5" t="str">
        <f>IF(AND($N103="Y",OR('Engine Family #27'!$G$24&lt;&gt;'Engine Family #27'!$AN$5,AND('Engine Family #27'!$G$24='Engine Family #27'!$AN$5, $L$13&lt;&gt;"Category 2",$AH$13&lt;&gt;"Y"))),'Engine Family #27'!$FP$36,"")</f>
        <v/>
      </c>
      <c r="G103" s="5" t="str">
        <f t="shared" si="21"/>
        <v/>
      </c>
      <c r="H103" s="5">
        <f>'Engine Family #27'!I$26</f>
        <v>0</v>
      </c>
      <c r="I103" s="5">
        <f>'Engine Family #27'!J$26</f>
        <v>0</v>
      </c>
      <c r="J103" s="5">
        <f>'Engine Family #27'!K$26</f>
        <v>0</v>
      </c>
      <c r="K103" s="5">
        <f>'Engine Family #27'!L$26</f>
        <v>0</v>
      </c>
      <c r="L103" s="5">
        <f>'Engine Family #27'!M$26</f>
        <v>0</v>
      </c>
      <c r="M103" s="13">
        <f>IF($N103="Y",'Engine Family #27'!N$12,0)</f>
        <v>0</v>
      </c>
      <c r="N103" s="151">
        <f>'Engine Family #27'!N$16</f>
        <v>0</v>
      </c>
      <c r="O103" s="5">
        <f>ROUND('Engine Family #27'!$FO$36,0)</f>
        <v>1</v>
      </c>
      <c r="P103" s="5">
        <f t="shared" si="22"/>
        <v>0</v>
      </c>
      <c r="Q103" s="5" t="str">
        <f>IF(AND($L$13=$V$73,'Engine Family #27'!$G$24='Engine Family #27'!$AN$6),IF($N103="Y",'Engine Family #27'!$FO$36,""),"")</f>
        <v/>
      </c>
      <c r="R103" s="175">
        <f>IF('Engine Family #27'!$G$24='Engine Family #27'!$AN$5, 'Engine Family #27'!N$12,0)</f>
        <v>0</v>
      </c>
      <c r="S103" s="176" t="str">
        <f>IF('Engine Family #27'!$G$24='Engine Family #27'!$AN$6,IF($N103="Y",'Engine Family #27'!$FO$36,""),"")</f>
        <v/>
      </c>
    </row>
    <row r="104" spans="1:25" ht="12" hidden="1" customHeight="1">
      <c r="B104" s="99" t="s">
        <v>168</v>
      </c>
      <c r="C104" s="5" t="str">
        <f>IF($N104="Y",'Engine Family #28'!$FO$36,"")</f>
        <v/>
      </c>
      <c r="D104" s="129" t="s">
        <v>244</v>
      </c>
      <c r="E104" s="5" t="str">
        <f>IF(AND($N104="Y",OR('Engine Family #28'!$G$24='Engine Family #28'!$AN$6,AND('Engine Family #28'!$G$24='Engine Family #28'!$AN$5, $L$13&lt;&gt;"Category 2",$AH$13&lt;&gt;"Y"))),'Engine Family #28'!$FP$36,"")</f>
        <v/>
      </c>
      <c r="F104" s="5" t="str">
        <f>IF(AND($N104="Y",OR('Engine Family #28'!$G$24&lt;&gt;'Engine Family #28'!$AN$5,AND('Engine Family #28'!$G$24='Engine Family #28'!$AN$5, $L$13&lt;&gt;"Category 2",$AH$13&lt;&gt;"Y"))),'Engine Family #28'!$FP$36,"")</f>
        <v/>
      </c>
      <c r="G104" s="5" t="str">
        <f t="shared" si="21"/>
        <v/>
      </c>
      <c r="H104" s="5">
        <f>'Engine Family #28'!I$26</f>
        <v>0</v>
      </c>
      <c r="I104" s="5">
        <f>'Engine Family #28'!J$26</f>
        <v>0</v>
      </c>
      <c r="J104" s="5">
        <f>'Engine Family #28'!K$26</f>
        <v>0</v>
      </c>
      <c r="K104" s="5">
        <f>'Engine Family #28'!L$26</f>
        <v>0</v>
      </c>
      <c r="L104" s="5">
        <f>'Engine Family #28'!M$26</f>
        <v>0</v>
      </c>
      <c r="M104" s="13">
        <f>IF($N104="Y",'Engine Family #28'!N$12,0)</f>
        <v>0</v>
      </c>
      <c r="N104" s="151">
        <f>'Engine Family #28'!N$16</f>
        <v>0</v>
      </c>
      <c r="O104" s="5">
        <f>ROUND('Engine Family #28'!$FO$36,0)</f>
        <v>1</v>
      </c>
      <c r="P104" s="5">
        <f t="shared" si="22"/>
        <v>0</v>
      </c>
      <c r="Q104" s="5" t="str">
        <f>IF(AND($L$13=$V$73,'Engine Family #28'!$G$24='Engine Family #28'!$AN$6),IF($N104="Y",'Engine Family #28'!$FO$36,""),"")</f>
        <v/>
      </c>
      <c r="R104" s="175">
        <f>IF('Engine Family #28'!$G$24='Engine Family #28'!$AN$5, 'Engine Family #28'!N$12,0)</f>
        <v>0</v>
      </c>
      <c r="S104" s="176" t="str">
        <f>IF('Engine Family #28'!$G$24='Engine Family #28'!$AN$6,IF($N104="Y",'Engine Family #28'!$FO$36,""),"")</f>
        <v/>
      </c>
    </row>
    <row r="105" spans="1:25" ht="12" hidden="1" customHeight="1">
      <c r="B105" s="99" t="s">
        <v>169</v>
      </c>
      <c r="C105" s="5" t="str">
        <f>IF($N105="Y",'Engine Family #29'!$FO$36,"")</f>
        <v/>
      </c>
      <c r="D105" s="129" t="s">
        <v>245</v>
      </c>
      <c r="E105" s="5" t="str">
        <f>IF(AND($N105="Y",OR('Engine Family #29'!$G$24='Engine Family #29'!$AN$6,AND('Engine Family #29'!$G$24='Engine Family #29'!$AN$5, $L$13&lt;&gt;"Category 2",$AH$13&lt;&gt;"Y"))),'Engine Family #29'!$FP$36,"")</f>
        <v/>
      </c>
      <c r="F105" s="5" t="str">
        <f>IF(AND($N105="Y",OR('Engine Family #29'!$G$24&lt;&gt;'Engine Family #29'!$AN$5,AND('Engine Family #29'!$G$24='Engine Family #29'!$AN$5, $L$13&lt;&gt;"Category 2",$AH$13&lt;&gt;"Y"))),'Engine Family #29'!$FP$36,"")</f>
        <v/>
      </c>
      <c r="G105" s="5" t="str">
        <f t="shared" si="21"/>
        <v/>
      </c>
      <c r="H105" s="5">
        <f>'Engine Family #29'!I$26</f>
        <v>0</v>
      </c>
      <c r="I105" s="5">
        <f>'Engine Family #29'!J$26</f>
        <v>0</v>
      </c>
      <c r="J105" s="5">
        <f>'Engine Family #29'!K$26</f>
        <v>0</v>
      </c>
      <c r="K105" s="5">
        <f>'Engine Family #29'!L$26</f>
        <v>0</v>
      </c>
      <c r="L105" s="5">
        <f>'Engine Family #29'!M$26</f>
        <v>0</v>
      </c>
      <c r="M105" s="13">
        <f>IF($N105="Y",'Engine Family #29'!N$12,0)</f>
        <v>0</v>
      </c>
      <c r="N105" s="151">
        <f>'Engine Family #29'!N$16</f>
        <v>0</v>
      </c>
      <c r="O105" s="5">
        <f>ROUND('Engine Family #29'!$FO$36,0)</f>
        <v>1</v>
      </c>
      <c r="P105" s="5">
        <f t="shared" si="22"/>
        <v>0</v>
      </c>
      <c r="Q105" s="5" t="str">
        <f>IF(AND($L$13=$V$73,'Engine Family #29'!$G$24='Engine Family #29'!$AN$6),IF($N105="Y",'Engine Family #29'!$FO$36,""),"")</f>
        <v/>
      </c>
      <c r="R105" s="175">
        <f>IF('Engine Family #29'!$G$24='Engine Family #29'!$AN$5, 'Engine Family #29'!N$12,0)</f>
        <v>0</v>
      </c>
      <c r="S105" s="176" t="str">
        <f>IF('Engine Family #29'!$G$24='Engine Family #29'!$AN$6,IF($N105="Y",'Engine Family #29'!$FO$36,""),"")</f>
        <v/>
      </c>
    </row>
    <row r="106" spans="1:25" ht="12" hidden="1" customHeight="1">
      <c r="B106" s="99" t="s">
        <v>170</v>
      </c>
      <c r="C106" s="5" t="str">
        <f>IF($N106="Y",'Engine Family #30'!$FO$36,"")</f>
        <v/>
      </c>
      <c r="D106" s="129" t="s">
        <v>246</v>
      </c>
      <c r="E106" s="5" t="str">
        <f>IF(AND($N106="Y",OR('Engine Family #30'!$G$24='Engine Family #30'!$AN$6,AND('Engine Family #30'!$G$24='Engine Family #30'!$AN$5, $L$13&lt;&gt;"Category 2",$AH$13&lt;&gt;"Y"))),'Engine Family #30'!$FP$36,"")</f>
        <v/>
      </c>
      <c r="F106" s="5" t="str">
        <f>IF(AND($N106="Y",OR('Engine Family #30'!$G$24&lt;&gt;'Engine Family #30'!$AN$5,AND('Engine Family #30'!$G$24='Engine Family #30'!$AN$5, $L$13&lt;&gt;"Category 2",$AH$13&lt;&gt;"Y"))),'Engine Family #30'!$FP$36,"")</f>
        <v/>
      </c>
      <c r="G106" s="5" t="str">
        <f>IF(AND(O106&lt;&gt;"",N106="Y"),IF(E106&lt;O106,"OPEN","PASS"),"")</f>
        <v/>
      </c>
      <c r="H106" s="5">
        <f>'Engine Family #30'!I$26</f>
        <v>0</v>
      </c>
      <c r="I106" s="5">
        <f>'Engine Family #30'!J$26</f>
        <v>0</v>
      </c>
      <c r="J106" s="5">
        <f>'Engine Family #30'!K$26</f>
        <v>0</v>
      </c>
      <c r="K106" s="5">
        <f>'Engine Family #30'!L$26</f>
        <v>0</v>
      </c>
      <c r="L106" s="5">
        <f>'Engine Family #30'!M$26</f>
        <v>0</v>
      </c>
      <c r="M106" s="13">
        <f>IF($N106="Y",'Engine Family #30'!N$12,0)</f>
        <v>0</v>
      </c>
      <c r="N106" s="151">
        <f>'Engine Family #30'!N$16</f>
        <v>0</v>
      </c>
      <c r="O106" s="5">
        <f>ROUND('Engine Family #30'!$FO$36,0)</f>
        <v>1</v>
      </c>
      <c r="P106" s="5">
        <f t="shared" si="22"/>
        <v>0</v>
      </c>
      <c r="Q106" s="5" t="str">
        <f>IF(AND($L$13=$V$73,'Engine Family #30'!$G$24='Engine Family #30'!$AN$6),IF($N106="Y",'Engine Family #30'!$FO$36,""),"")</f>
        <v/>
      </c>
      <c r="R106" s="177">
        <f>IF('Engine Family #30'!$G$24='Engine Family #30'!$AN$5, 'Engine Family #30'!N$12,0)</f>
        <v>0</v>
      </c>
      <c r="S106" s="178" t="str">
        <f>IF('Engine Family #30'!$G$24='Engine Family #30'!$AN$6,IF($N106="Y",'Engine Family #30'!$FO$36,""),"")</f>
        <v/>
      </c>
    </row>
    <row r="107" spans="1:25" ht="12" hidden="1" customHeight="1">
      <c r="C107" s="5">
        <f>'Engine Family #1'!$FO$36</f>
        <v>1</v>
      </c>
    </row>
    <row r="108" spans="1:25" ht="12" hidden="1" customHeight="1" thickBot="1">
      <c r="B108" s="5" t="s">
        <v>55</v>
      </c>
      <c r="C108" s="5" t="str">
        <f>IF(SUM(C77:C106)&gt;0,SUM(C77:C106),"")</f>
        <v/>
      </c>
      <c r="D108" s="5" t="s">
        <v>56</v>
      </c>
      <c r="E108" s="5">
        <f>SUM(E77:E106)</f>
        <v>0</v>
      </c>
      <c r="G108" s="5" t="s">
        <v>57</v>
      </c>
      <c r="H108" s="13">
        <f>'Invalid Tests'!$X$26</f>
        <v>0</v>
      </c>
      <c r="J108" s="99" t="s">
        <v>112</v>
      </c>
      <c r="K108" s="5">
        <f>SUM(G77:G106)</f>
        <v>0</v>
      </c>
      <c r="O108" s="150" t="s">
        <v>295</v>
      </c>
      <c r="P108" s="13">
        <f>SUM($P77:$P106)</f>
        <v>0</v>
      </c>
    </row>
    <row r="109" spans="1:25" ht="18" hidden="1" customHeight="1" thickBot="1">
      <c r="A109" s="4"/>
      <c r="B109" s="264" t="s">
        <v>95</v>
      </c>
      <c r="C109" s="265"/>
      <c r="D109" s="265"/>
      <c r="E109" s="265"/>
      <c r="F109" s="265"/>
      <c r="G109" s="265"/>
      <c r="H109" s="265"/>
      <c r="I109" s="265"/>
      <c r="J109" s="265"/>
      <c r="K109" s="265"/>
      <c r="L109" s="265"/>
      <c r="M109" s="265"/>
      <c r="N109" s="265"/>
      <c r="O109" s="265"/>
      <c r="P109" s="265"/>
      <c r="Q109" s="266"/>
      <c r="R109" s="171"/>
      <c r="S109" s="171"/>
      <c r="T109" s="171"/>
      <c r="U109" s="271" t="s">
        <v>101</v>
      </c>
      <c r="V109" s="272"/>
      <c r="W109" s="117"/>
      <c r="X109" s="117"/>
      <c r="Y109" s="117"/>
    </row>
    <row r="110" spans="1:25" ht="12.75" hidden="1" customHeight="1">
      <c r="A110" s="4"/>
      <c r="B110" s="255" t="s">
        <v>106</v>
      </c>
      <c r="C110" s="256"/>
      <c r="D110" s="256"/>
      <c r="E110" s="256"/>
      <c r="F110" s="256"/>
      <c r="G110" s="256"/>
      <c r="H110" s="256"/>
      <c r="I110" s="256"/>
      <c r="J110" s="256"/>
      <c r="K110" s="256"/>
      <c r="L110" s="256"/>
      <c r="M110" s="256"/>
      <c r="N110" s="256"/>
      <c r="O110" s="256"/>
      <c r="P110" s="256"/>
      <c r="Q110" s="257"/>
      <c r="R110" s="169"/>
      <c r="S110" s="169"/>
      <c r="T110" s="169"/>
      <c r="U110" s="269" t="s">
        <v>99</v>
      </c>
      <c r="V110" s="270"/>
      <c r="W110" s="117"/>
      <c r="X110" s="117"/>
      <c r="Y110" s="117"/>
    </row>
    <row r="111" spans="1:25" ht="12.75" hidden="1">
      <c r="A111" s="4"/>
      <c r="B111" s="258"/>
      <c r="C111" s="259"/>
      <c r="D111" s="259"/>
      <c r="E111" s="259"/>
      <c r="F111" s="259"/>
      <c r="G111" s="259"/>
      <c r="H111" s="259"/>
      <c r="I111" s="259"/>
      <c r="J111" s="259"/>
      <c r="K111" s="259"/>
      <c r="L111" s="259"/>
      <c r="M111" s="259"/>
      <c r="N111" s="259"/>
      <c r="O111" s="259"/>
      <c r="P111" s="259"/>
      <c r="Q111" s="260"/>
      <c r="R111" s="169"/>
      <c r="S111" s="169"/>
      <c r="T111" s="169"/>
      <c r="U111" s="251">
        <v>40633</v>
      </c>
      <c r="V111" s="252"/>
      <c r="W111" s="116"/>
      <c r="X111" s="116"/>
      <c r="Y111" s="116"/>
    </row>
    <row r="112" spans="1:25" ht="13.5" hidden="1" thickBot="1">
      <c r="A112" s="4"/>
      <c r="B112" s="261"/>
      <c r="C112" s="262"/>
      <c r="D112" s="262"/>
      <c r="E112" s="262"/>
      <c r="F112" s="262"/>
      <c r="G112" s="262"/>
      <c r="H112" s="262"/>
      <c r="I112" s="262"/>
      <c r="J112" s="262"/>
      <c r="K112" s="262"/>
      <c r="L112" s="262"/>
      <c r="M112" s="262"/>
      <c r="N112" s="262"/>
      <c r="O112" s="262"/>
      <c r="P112" s="262"/>
      <c r="Q112" s="263"/>
      <c r="R112" s="170"/>
      <c r="S112" s="170"/>
      <c r="T112" s="170"/>
      <c r="U112" s="253" t="s">
        <v>110</v>
      </c>
      <c r="V112" s="254"/>
      <c r="W112" s="117"/>
      <c r="X112" s="117"/>
      <c r="Y112" s="117"/>
    </row>
  </sheetData>
  <sheetProtection password="E3E4" sheet="1" objects="1" scenarios="1"/>
  <mergeCells count="33">
    <mergeCell ref="U111:V111"/>
    <mergeCell ref="I27:K27"/>
    <mergeCell ref="U112:V112"/>
    <mergeCell ref="D15:F15"/>
    <mergeCell ref="B110:Q112"/>
    <mergeCell ref="B109:Q109"/>
    <mergeCell ref="C27:E27"/>
    <mergeCell ref="F27:H27"/>
    <mergeCell ref="U110:V110"/>
    <mergeCell ref="U109:V109"/>
    <mergeCell ref="C62:Q62"/>
    <mergeCell ref="C63:Q65"/>
    <mergeCell ref="V62:X62"/>
    <mergeCell ref="V63:X63"/>
    <mergeCell ref="V64:X64"/>
    <mergeCell ref="V65:X65"/>
    <mergeCell ref="B2:V2"/>
    <mergeCell ref="B3:V3"/>
    <mergeCell ref="B4:V4"/>
    <mergeCell ref="B5:V5"/>
    <mergeCell ref="B6:V6"/>
    <mergeCell ref="O27:Q27"/>
    <mergeCell ref="W35:Y39"/>
    <mergeCell ref="V36:V40"/>
    <mergeCell ref="W40:Y44"/>
    <mergeCell ref="B7:V7"/>
    <mergeCell ref="X33:X34"/>
    <mergeCell ref="D12:F12"/>
    <mergeCell ref="D13:F13"/>
    <mergeCell ref="D14:F14"/>
    <mergeCell ref="L27:N27"/>
    <mergeCell ref="D20:L23"/>
    <mergeCell ref="M16:N19"/>
  </mergeCells>
  <phoneticPr fontId="2" type="noConversion"/>
  <conditionalFormatting sqref="Q18">
    <cfRule type="expression" dxfId="97" priority="57" stopIfTrue="1">
      <formula>$P$18=""</formula>
    </cfRule>
  </conditionalFormatting>
  <conditionalFormatting sqref="Q16">
    <cfRule type="expression" dxfId="96" priority="58" stopIfTrue="1">
      <formula>$P$16=""</formula>
    </cfRule>
  </conditionalFormatting>
  <conditionalFormatting sqref="Q17">
    <cfRule type="expression" dxfId="95" priority="59" stopIfTrue="1">
      <formula>$P$17=""</formula>
    </cfRule>
  </conditionalFormatting>
  <conditionalFormatting sqref="Q15">
    <cfRule type="expression" dxfId="94" priority="60" stopIfTrue="1">
      <formula>$P$15=""</formula>
    </cfRule>
  </conditionalFormatting>
  <conditionalFormatting sqref="C29:K58">
    <cfRule type="expression" dxfId="93" priority="8">
      <formula>$L$13="Category 3"</formula>
    </cfRule>
  </conditionalFormatting>
  <conditionalFormatting sqref="Q16:Q18">
    <cfRule type="expression" dxfId="92" priority="5" stopIfTrue="1">
      <formula>$P$15=""</formula>
    </cfRule>
  </conditionalFormatting>
  <conditionalFormatting sqref="O29:Q58">
    <cfRule type="expression" dxfId="91" priority="3">
      <formula>$L$13="Category 3"</formula>
    </cfRule>
  </conditionalFormatting>
  <dataValidations count="2">
    <dataValidation type="list" allowBlank="1" showInputMessage="1" showErrorMessage="1" sqref="L13">
      <formula1>$V72:$V74</formula1>
    </dataValidation>
    <dataValidation type="list" allowBlank="1" showInputMessage="1" showErrorMessage="1" sqref="O12">
      <formula1>$Q$72:$Q$75</formula1>
    </dataValidation>
  </dataValidations>
  <printOptions horizontalCentered="1"/>
  <pageMargins left="0.7" right="0.7" top="0.75" bottom="0.75" header="0.3" footer="0.3"/>
  <pageSetup paperSize="5" scale="45" orientation="landscape" horizontalDpi="300" verticalDpi="300" r:id="rId1"/>
  <headerFooter alignWithMargins="0">
    <oddFooter>&amp;R&amp;P of &amp;N</oddFooter>
  </headerFooter>
  <drawing r:id="rId2"/>
</worksheet>
</file>

<file path=xl/worksheets/sheet20.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224</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363</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264</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39" priority="3" stopIfTrue="1">
      <formula>$AF$12="Y"</formula>
    </cfRule>
  </conditionalFormatting>
  <conditionalFormatting sqref="Z12">
    <cfRule type="expression" dxfId="38" priority="1" stopIfTrue="1">
      <formula>$AF$12="N"</formula>
    </cfRule>
    <cfRule type="expression" dxfId="37"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1.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364</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265</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36" priority="3" stopIfTrue="1">
      <formula>$AF$12="Y"</formula>
    </cfRule>
  </conditionalFormatting>
  <conditionalFormatting sqref="Z12">
    <cfRule type="expression" dxfId="35" priority="1" stopIfTrue="1">
      <formula>$AF$12="N"</formula>
    </cfRule>
    <cfRule type="expression" dxfId="34"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2.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226</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365</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266</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33" priority="3" stopIfTrue="1">
      <formula>$AF$12="Y"</formula>
    </cfRule>
  </conditionalFormatting>
  <conditionalFormatting sqref="Z12">
    <cfRule type="expression" dxfId="32" priority="1" stopIfTrue="1">
      <formula>$AF$12="N"</formula>
    </cfRule>
    <cfRule type="expression" dxfId="31"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3.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227</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366</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267</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30" priority="3" stopIfTrue="1">
      <formula>$AF$12="Y"</formula>
    </cfRule>
  </conditionalFormatting>
  <conditionalFormatting sqref="Z12">
    <cfRule type="expression" dxfId="29" priority="1" stopIfTrue="1">
      <formula>$AF$12="N"</formula>
    </cfRule>
    <cfRule type="expression" dxfId="28"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4.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228</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367</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268</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27" priority="3" stopIfTrue="1">
      <formula>$AF$12="Y"</formula>
    </cfRule>
  </conditionalFormatting>
  <conditionalFormatting sqref="Z12">
    <cfRule type="expression" dxfId="26" priority="1" stopIfTrue="1">
      <formula>$AF$12="N"</formula>
    </cfRule>
    <cfRule type="expression" dxfId="25"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5.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285156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229</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368</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269</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24" priority="3" stopIfTrue="1">
      <formula>$AF$12="Y"</formula>
    </cfRule>
  </conditionalFormatting>
  <conditionalFormatting sqref="Z12">
    <cfRule type="expression" dxfId="23" priority="1" stopIfTrue="1">
      <formula>$AF$12="N"</formula>
    </cfRule>
    <cfRule type="expression" dxfId="22"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6.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230</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369</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270</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21" priority="3" stopIfTrue="1">
      <formula>$AF$12="Y"</formula>
    </cfRule>
  </conditionalFormatting>
  <conditionalFormatting sqref="Z12">
    <cfRule type="expression" dxfId="20" priority="1" stopIfTrue="1">
      <formula>$AF$12="N"</formula>
    </cfRule>
    <cfRule type="expression" dxfId="19"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7.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231</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370</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271</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8" priority="3" stopIfTrue="1">
      <formula>$AF$12="Y"</formula>
    </cfRule>
  </conditionalFormatting>
  <conditionalFormatting sqref="Z12">
    <cfRule type="expression" dxfId="17" priority="1" stopIfTrue="1">
      <formula>$AF$12="N"</formula>
    </cfRule>
    <cfRule type="expression" dxfId="16"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8.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232</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371</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272</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5" priority="3" stopIfTrue="1">
      <formula>$AF$12="Y"</formula>
    </cfRule>
  </conditionalFormatting>
  <conditionalFormatting sqref="Z12">
    <cfRule type="expression" dxfId="14" priority="1" stopIfTrue="1">
      <formula>$AF$12="N"</formula>
    </cfRule>
    <cfRule type="expression" dxfId="13"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29.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233</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372</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273</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2" priority="3" stopIfTrue="1">
      <formula>$AF$12="Y"</formula>
    </cfRule>
  </conditionalFormatting>
  <conditionalFormatting sqref="Z12">
    <cfRule type="expression" dxfId="11" priority="1" stopIfTrue="1">
      <formula>$AF$12="N"</formula>
    </cfRule>
    <cfRule type="expression" dxfId="10"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FT92"/>
  <sheetViews>
    <sheetView topLeftCell="A8" zoomScale="75" zoomScaleNormal="75" workbookViewId="0">
      <selection activeCell="E15" sqref="E15:G16"/>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10.7109375" style="5" customWidth="1"/>
    <col min="7" max="7" width="13.5703125" style="5" customWidth="1"/>
    <col min="8" max="8" width="9.140625" style="5" customWidth="1"/>
    <col min="9"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7.25" customHeight="1">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9.5" customHeight="1">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9.9499999999999993" customHeight="1">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19.5" customHeight="1">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9.5" customHeight="1">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6" customHeight="1">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207</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299" t="str">
        <f>IF(Summary!D12&lt;&gt;"",Summary!D12,"")</f>
        <v/>
      </c>
      <c r="F11" s="300"/>
      <c r="G11" s="301"/>
      <c r="H11" s="1"/>
      <c r="I11" s="2" t="s">
        <v>1</v>
      </c>
      <c r="J11" s="1"/>
      <c r="K11" s="1"/>
      <c r="L11" s="1"/>
      <c r="M11" s="302"/>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2.75" customHeight="1" thickBot="1">
      <c r="A12" s="1"/>
      <c r="B12" s="1"/>
      <c r="C12" s="2" t="s">
        <v>2</v>
      </c>
      <c r="D12" s="1"/>
      <c r="E12" s="299" t="str">
        <f>IF(Summary!D13&lt;&gt;"",Summary!D13,"")</f>
        <v/>
      </c>
      <c r="F12" s="300"/>
      <c r="G12" s="301"/>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18" t="str">
        <f>IF(Summary!D14&lt;&gt;"",Summary!D14,"")</f>
        <v/>
      </c>
      <c r="F13" s="319"/>
      <c r="G13" s="320"/>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ustomHeight="1">
      <c r="A14" s="1"/>
      <c r="B14" s="1"/>
      <c r="C14" s="2" t="s">
        <v>4</v>
      </c>
      <c r="D14" s="1"/>
      <c r="E14" s="299" t="str">
        <f>IF(Summary!D15&lt;&gt;"",Summary!D15,"")</f>
        <v/>
      </c>
      <c r="F14" s="300"/>
      <c r="G14" s="30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31"/>
      <c r="F15" s="332"/>
      <c r="G15" s="333"/>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34"/>
      <c r="F16" s="335"/>
      <c r="G16" s="336"/>
      <c r="H16" s="1"/>
      <c r="I16" s="2" t="s">
        <v>346</v>
      </c>
      <c r="J16" s="1"/>
      <c r="K16" s="1"/>
      <c r="L16" s="1"/>
      <c r="M16" s="1"/>
      <c r="N16" s="16"/>
      <c r="O16" s="1"/>
      <c r="P16" s="2" t="s">
        <v>303</v>
      </c>
      <c r="Q16" s="12"/>
      <c r="R16" s="193"/>
      <c r="S16" s="1"/>
      <c r="T16" s="2" t="s">
        <v>23</v>
      </c>
      <c r="U16" s="12"/>
      <c r="V16" s="47"/>
      <c r="W16" s="1"/>
      <c r="X16" s="2" t="str">
        <f>IF($AF$12="Y","NOx+HC Standard or FEL","HC Standard")</f>
        <v>HC Standard</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21"/>
      <c r="F28" s="322"/>
      <c r="G28" s="322"/>
      <c r="H28" s="322"/>
      <c r="I28" s="322"/>
      <c r="J28" s="322"/>
      <c r="K28" s="322"/>
      <c r="L28" s="322"/>
      <c r="M28" s="322"/>
      <c r="N28" s="323"/>
      <c r="O28" s="1"/>
      <c r="P28" s="337" t="s">
        <v>344</v>
      </c>
      <c r="Q28" s="337"/>
      <c r="R28" s="167"/>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21.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247</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c r="BF34" s="5" t="s">
        <v>289</v>
      </c>
      <c r="BG34" s="5" t="s">
        <v>289</v>
      </c>
      <c r="BH34" s="5" t="s">
        <v>289</v>
      </c>
      <c r="BI34" s="5" t="s">
        <v>289</v>
      </c>
      <c r="BJ34" s="5" t="s">
        <v>121</v>
      </c>
      <c r="BK34" s="5" t="s">
        <v>121</v>
      </c>
      <c r="BL34" s="5" t="s">
        <v>121</v>
      </c>
      <c r="BM34" s="5" t="s">
        <v>121</v>
      </c>
    </row>
    <row r="35" spans="1:176" ht="44.25" customHeight="1" thickBot="1">
      <c r="A35" s="1"/>
      <c r="B35" s="73" t="s">
        <v>29</v>
      </c>
      <c r="C35" s="73" t="s">
        <v>30</v>
      </c>
      <c r="D35" s="73" t="s">
        <v>31</v>
      </c>
      <c r="E35" s="73" t="s">
        <v>32</v>
      </c>
      <c r="F35" s="73" t="s">
        <v>33</v>
      </c>
      <c r="G35" s="73" t="s">
        <v>34</v>
      </c>
      <c r="H35" s="73" t="s">
        <v>11</v>
      </c>
      <c r="I35" s="140"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155"/>
      <c r="H36" s="155"/>
      <c r="I36" s="155"/>
      <c r="J36" s="185"/>
      <c r="K36" s="101"/>
      <c r="L36" s="55"/>
      <c r="M36" s="16"/>
      <c r="N36" s="55"/>
      <c r="O36" s="55"/>
      <c r="P36" s="186"/>
      <c r="Q36" s="51" t="str">
        <f t="shared" ref="Q36:Q42" si="0">$BU36</f>
        <v/>
      </c>
      <c r="R36" s="51" t="str">
        <f t="shared" ref="R36:R42" si="1">$BZ36</f>
        <v/>
      </c>
      <c r="S36" s="51" t="str">
        <f t="shared" ref="S36:S42" si="2">$CE36</f>
        <v/>
      </c>
      <c r="T36" s="50"/>
      <c r="U36" s="52" t="str">
        <f t="shared" ref="U36:U42" si="3">$CU36</f>
        <v/>
      </c>
      <c r="V36" s="52" t="str">
        <f t="shared" ref="V36:V42" si="4">$CZ36</f>
        <v/>
      </c>
      <c r="W36" s="53" t="str">
        <f t="shared" ref="W36:W42" si="5">$DE36</f>
        <v/>
      </c>
      <c r="X36" s="50"/>
      <c r="Y36" s="52" t="str">
        <f>$DU36</f>
        <v/>
      </c>
      <c r="Z36" s="53" t="str">
        <f>$DZ36</f>
        <v/>
      </c>
      <c r="AA36" s="52" t="str">
        <f>$EE36</f>
        <v/>
      </c>
      <c r="AB36" s="50"/>
      <c r="AC36" s="51" t="str">
        <f>$EU36</f>
        <v/>
      </c>
      <c r="AD36" s="54" t="str">
        <f>$EZ36</f>
        <v/>
      </c>
      <c r="AE36" s="51" t="str">
        <f>$FE36</f>
        <v/>
      </c>
      <c r="AF36" s="50"/>
      <c r="AG36" s="16"/>
      <c r="AH36" s="16"/>
      <c r="AI36" s="16"/>
      <c r="AJ36" s="55"/>
      <c r="AK36" s="11" t="str">
        <f t="shared" ref="AK36:AK67" si="6">IF($B36="N",IF(AND($AK35&lt;&gt;"",$Q36&lt;&gt;""),$AK35+$Q36,""),IF($B36="Y",0,""))</f>
        <v/>
      </c>
      <c r="AL36" s="13" t="str">
        <f>IF($B36="N",AL35+1,IF($B36="Y",0,""))</f>
        <v/>
      </c>
      <c r="AM36" s="11" t="str">
        <f t="shared" ref="AM36:AM67"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67" si="8">IF(AND($P36&lt;&gt;"",$AT36=1),$P36,"")</f>
        <v/>
      </c>
      <c r="AY36" s="21" t="str">
        <f t="shared" ref="AY36:AY67" si="9">IF($B36="Y",IF(AND($Q36&lt;&gt;"",$AK35&lt;&gt;"",$AL35&lt;&gt;""),($Q36+$AK35)/($AL35+1),""),"")</f>
        <v/>
      </c>
      <c r="AZ36" s="18" t="str">
        <f>IF(AND($B36="Y",$R36&lt;&gt;"",$R$18&lt;&gt;""),IF($R$19="additive",$R36+$R$18,IF($R$19="multiplicative",$R36*$R$18,"")),"")</f>
        <v/>
      </c>
      <c r="BA36" s="15" t="str">
        <f>IF(COUNT($S$36:$S$85)&gt;0,AVERAGE($S$36:$S$85),"")</f>
        <v/>
      </c>
      <c r="BB36" s="18" t="str">
        <f t="shared" ref="BB36:BB67" si="10">IF(AND($T36&lt;&gt;"",$AT36=1),$T36,"")</f>
        <v/>
      </c>
      <c r="BC36" s="21" t="str">
        <f t="shared" ref="BC36:BC67"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155"/>
      <c r="H37" s="155"/>
      <c r="I37" s="155"/>
      <c r="J37" s="185"/>
      <c r="K37" s="101"/>
      <c r="L37" s="55"/>
      <c r="M37" s="16"/>
      <c r="N37" s="55"/>
      <c r="O37" s="55"/>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8"/>
      <c r="E41" s="124"/>
      <c r="F41" s="47"/>
      <c r="G41" s="47"/>
      <c r="H41" s="125"/>
      <c r="I41" s="125"/>
      <c r="J41" s="48"/>
      <c r="K41" s="101"/>
      <c r="L41" s="101"/>
      <c r="M41" s="16"/>
      <c r="N41" s="101"/>
      <c r="O41" s="101"/>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8"/>
      <c r="E42" s="124"/>
      <c r="F42" s="47"/>
      <c r="G42" s="47"/>
      <c r="H42" s="125"/>
      <c r="I42" s="125"/>
      <c r="J42" s="48"/>
      <c r="K42" s="101"/>
      <c r="L42" s="101"/>
      <c r="M42" s="16"/>
      <c r="N42" s="101"/>
      <c r="O42" s="101"/>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8"/>
      <c r="E43" s="124"/>
      <c r="F43" s="47"/>
      <c r="G43" s="47"/>
      <c r="H43" s="125"/>
      <c r="I43" s="125"/>
      <c r="J43" s="48"/>
      <c r="K43" s="101"/>
      <c r="L43" s="101"/>
      <c r="M43" s="16"/>
      <c r="N43" s="101"/>
      <c r="O43" s="101"/>
      <c r="P43" s="50"/>
      <c r="Q43" s="51" t="str">
        <f t="shared" ref="Q43:Q85" si="48">$BU43</f>
        <v/>
      </c>
      <c r="R43" s="51" t="str">
        <f t="shared" ref="R43:R85" si="49">$BZ43</f>
        <v/>
      </c>
      <c r="S43" s="51" t="str">
        <f t="shared" ref="S43:S85" si="50">$CE43</f>
        <v/>
      </c>
      <c r="T43" s="50"/>
      <c r="U43" s="52" t="str">
        <f t="shared" ref="U43:U85" si="51">$CU43</f>
        <v/>
      </c>
      <c r="V43" s="52" t="str">
        <f t="shared" ref="V43:V85" si="52">$CZ43</f>
        <v/>
      </c>
      <c r="W43" s="53" t="str">
        <f t="shared" ref="W43:W85" si="53">$DE43</f>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8"/>
      <c r="E44" s="124"/>
      <c r="F44" s="47"/>
      <c r="G44" s="47"/>
      <c r="H44" s="125"/>
      <c r="I44" s="125"/>
      <c r="J44" s="48"/>
      <c r="K44" s="101"/>
      <c r="L44" s="101"/>
      <c r="M44" s="16"/>
      <c r="N44" s="101"/>
      <c r="O44" s="101"/>
      <c r="P44" s="50"/>
      <c r="Q44" s="51" t="str">
        <f t="shared" si="48"/>
        <v/>
      </c>
      <c r="R44" s="51" t="str">
        <f t="shared" si="49"/>
        <v/>
      </c>
      <c r="S44" s="51" t="str">
        <f t="shared" si="50"/>
        <v/>
      </c>
      <c r="T44" s="50"/>
      <c r="U44" s="52" t="str">
        <f t="shared" si="51"/>
        <v/>
      </c>
      <c r="V44" s="52" t="str">
        <f t="shared" si="52"/>
        <v/>
      </c>
      <c r="W44" s="53" t="str">
        <f t="shared" si="53"/>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8"/>
      <c r="E45" s="124"/>
      <c r="F45" s="47"/>
      <c r="G45" s="47"/>
      <c r="H45" s="125"/>
      <c r="I45" s="125"/>
      <c r="J45" s="48"/>
      <c r="K45" s="101"/>
      <c r="L45" s="101"/>
      <c r="M45" s="16"/>
      <c r="N45" s="101"/>
      <c r="O45" s="101"/>
      <c r="P45" s="50"/>
      <c r="Q45" s="51" t="str">
        <f t="shared" si="48"/>
        <v/>
      </c>
      <c r="R45" s="51" t="str">
        <f t="shared" si="49"/>
        <v/>
      </c>
      <c r="S45" s="51" t="str">
        <f t="shared" si="50"/>
        <v/>
      </c>
      <c r="T45" s="50"/>
      <c r="U45" s="52" t="str">
        <f t="shared" si="51"/>
        <v/>
      </c>
      <c r="V45" s="52" t="str">
        <f t="shared" si="52"/>
        <v/>
      </c>
      <c r="W45" s="53" t="str">
        <f t="shared" si="53"/>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48"/>
        <v/>
      </c>
      <c r="R46" s="51" t="str">
        <f t="shared" si="49"/>
        <v/>
      </c>
      <c r="S46" s="51" t="str">
        <f t="shared" si="50"/>
        <v/>
      </c>
      <c r="T46" s="50"/>
      <c r="U46" s="52" t="str">
        <f t="shared" si="51"/>
        <v/>
      </c>
      <c r="V46" s="52" t="str">
        <f t="shared" si="52"/>
        <v/>
      </c>
      <c r="W46" s="53" t="str">
        <f t="shared" si="53"/>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48"/>
        <v/>
      </c>
      <c r="R47" s="51" t="str">
        <f t="shared" si="49"/>
        <v/>
      </c>
      <c r="S47" s="51" t="str">
        <f t="shared" si="50"/>
        <v/>
      </c>
      <c r="T47" s="50"/>
      <c r="U47" s="52" t="str">
        <f t="shared" si="51"/>
        <v/>
      </c>
      <c r="V47" s="52" t="str">
        <f t="shared" si="52"/>
        <v/>
      </c>
      <c r="W47" s="53" t="str">
        <f t="shared" si="53"/>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48"/>
        <v/>
      </c>
      <c r="R48" s="51" t="str">
        <f t="shared" si="49"/>
        <v/>
      </c>
      <c r="S48" s="51" t="str">
        <f t="shared" si="50"/>
        <v/>
      </c>
      <c r="T48" s="50"/>
      <c r="U48" s="52" t="str">
        <f t="shared" si="51"/>
        <v/>
      </c>
      <c r="V48" s="52" t="str">
        <f t="shared" si="52"/>
        <v/>
      </c>
      <c r="W48" s="53" t="str">
        <f t="shared" si="53"/>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48"/>
        <v/>
      </c>
      <c r="R49" s="51" t="str">
        <f t="shared" si="49"/>
        <v/>
      </c>
      <c r="S49" s="51" t="str">
        <f t="shared" si="50"/>
        <v/>
      </c>
      <c r="T49" s="50"/>
      <c r="U49" s="52" t="str">
        <f t="shared" si="51"/>
        <v/>
      </c>
      <c r="V49" s="52" t="str">
        <f t="shared" si="52"/>
        <v/>
      </c>
      <c r="W49" s="53" t="str">
        <f t="shared" si="53"/>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48"/>
        <v/>
      </c>
      <c r="R50" s="51" t="str">
        <f t="shared" si="49"/>
        <v/>
      </c>
      <c r="S50" s="51" t="str">
        <f t="shared" si="50"/>
        <v/>
      </c>
      <c r="T50" s="50"/>
      <c r="U50" s="52" t="str">
        <f t="shared" si="51"/>
        <v/>
      </c>
      <c r="V50" s="52" t="str">
        <f t="shared" si="52"/>
        <v/>
      </c>
      <c r="W50" s="53" t="str">
        <f t="shared" si="53"/>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48"/>
        <v/>
      </c>
      <c r="R51" s="51" t="str">
        <f t="shared" si="49"/>
        <v/>
      </c>
      <c r="S51" s="51" t="str">
        <f t="shared" si="50"/>
        <v/>
      </c>
      <c r="T51" s="50"/>
      <c r="U51" s="52" t="str">
        <f t="shared" si="51"/>
        <v/>
      </c>
      <c r="V51" s="52" t="str">
        <f t="shared" si="52"/>
        <v/>
      </c>
      <c r="W51" s="53" t="str">
        <f t="shared" si="53"/>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48"/>
        <v/>
      </c>
      <c r="R52" s="51" t="str">
        <f t="shared" si="49"/>
        <v/>
      </c>
      <c r="S52" s="51" t="str">
        <f t="shared" si="50"/>
        <v/>
      </c>
      <c r="T52" s="50"/>
      <c r="U52" s="52" t="str">
        <f t="shared" si="51"/>
        <v/>
      </c>
      <c r="V52" s="52" t="str">
        <f t="shared" si="52"/>
        <v/>
      </c>
      <c r="W52" s="53" t="str">
        <f t="shared" si="53"/>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48"/>
        <v/>
      </c>
      <c r="R53" s="51" t="str">
        <f t="shared" si="49"/>
        <v/>
      </c>
      <c r="S53" s="51" t="str">
        <f t="shared" si="50"/>
        <v/>
      </c>
      <c r="T53" s="50"/>
      <c r="U53" s="52" t="str">
        <f t="shared" si="51"/>
        <v/>
      </c>
      <c r="V53" s="52" t="str">
        <f t="shared" si="52"/>
        <v/>
      </c>
      <c r="W53" s="53" t="str">
        <f t="shared" si="53"/>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48"/>
        <v/>
      </c>
      <c r="R54" s="51" t="str">
        <f t="shared" si="49"/>
        <v/>
      </c>
      <c r="S54" s="51" t="str">
        <f t="shared" si="50"/>
        <v/>
      </c>
      <c r="T54" s="50"/>
      <c r="U54" s="52" t="str">
        <f t="shared" si="51"/>
        <v/>
      </c>
      <c r="V54" s="52" t="str">
        <f t="shared" si="52"/>
        <v/>
      </c>
      <c r="W54" s="53" t="str">
        <f t="shared" si="53"/>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48"/>
        <v/>
      </c>
      <c r="R55" s="51" t="str">
        <f t="shared" si="49"/>
        <v/>
      </c>
      <c r="S55" s="51" t="str">
        <f t="shared" si="50"/>
        <v/>
      </c>
      <c r="T55" s="50"/>
      <c r="U55" s="52" t="str">
        <f t="shared" si="51"/>
        <v/>
      </c>
      <c r="V55" s="52" t="str">
        <f t="shared" si="52"/>
        <v/>
      </c>
      <c r="W55" s="53" t="str">
        <f t="shared" si="53"/>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48"/>
        <v/>
      </c>
      <c r="R56" s="51" t="str">
        <f t="shared" si="49"/>
        <v/>
      </c>
      <c r="S56" s="51" t="str">
        <f t="shared" si="50"/>
        <v/>
      </c>
      <c r="T56" s="50"/>
      <c r="U56" s="52" t="str">
        <f t="shared" si="51"/>
        <v/>
      </c>
      <c r="V56" s="52" t="str">
        <f t="shared" si="52"/>
        <v/>
      </c>
      <c r="W56" s="53" t="str">
        <f t="shared" si="53"/>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48"/>
        <v/>
      </c>
      <c r="R57" s="51" t="str">
        <f t="shared" si="49"/>
        <v/>
      </c>
      <c r="S57" s="51" t="str">
        <f t="shared" si="50"/>
        <v/>
      </c>
      <c r="T57" s="50"/>
      <c r="U57" s="52" t="str">
        <f t="shared" si="51"/>
        <v/>
      </c>
      <c r="V57" s="52" t="str">
        <f t="shared" si="52"/>
        <v/>
      </c>
      <c r="W57" s="53" t="str">
        <f t="shared" si="53"/>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48"/>
        <v/>
      </c>
      <c r="R58" s="51" t="str">
        <f t="shared" si="49"/>
        <v/>
      </c>
      <c r="S58" s="51" t="str">
        <f t="shared" si="50"/>
        <v/>
      </c>
      <c r="T58" s="50"/>
      <c r="U58" s="52" t="str">
        <f t="shared" si="51"/>
        <v/>
      </c>
      <c r="V58" s="52" t="str">
        <f t="shared" si="52"/>
        <v/>
      </c>
      <c r="W58" s="53" t="str">
        <f t="shared" si="53"/>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48"/>
        <v/>
      </c>
      <c r="R59" s="51" t="str">
        <f t="shared" si="49"/>
        <v/>
      </c>
      <c r="S59" s="51" t="str">
        <f t="shared" si="50"/>
        <v/>
      </c>
      <c r="T59" s="50"/>
      <c r="U59" s="52" t="str">
        <f t="shared" si="51"/>
        <v/>
      </c>
      <c r="V59" s="52" t="str">
        <f t="shared" si="52"/>
        <v/>
      </c>
      <c r="W59" s="53" t="str">
        <f t="shared" si="53"/>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48"/>
        <v/>
      </c>
      <c r="R60" s="51" t="str">
        <f t="shared" si="49"/>
        <v/>
      </c>
      <c r="S60" s="51" t="str">
        <f t="shared" si="50"/>
        <v/>
      </c>
      <c r="T60" s="50"/>
      <c r="U60" s="52" t="str">
        <f t="shared" si="51"/>
        <v/>
      </c>
      <c r="V60" s="52" t="str">
        <f t="shared" si="52"/>
        <v/>
      </c>
      <c r="W60" s="53" t="str">
        <f t="shared" si="53"/>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48"/>
        <v/>
      </c>
      <c r="R61" s="51" t="str">
        <f t="shared" si="49"/>
        <v/>
      </c>
      <c r="S61" s="51" t="str">
        <f t="shared" si="50"/>
        <v/>
      </c>
      <c r="T61" s="50"/>
      <c r="U61" s="52" t="str">
        <f t="shared" si="51"/>
        <v/>
      </c>
      <c r="V61" s="52" t="str">
        <f t="shared" si="52"/>
        <v/>
      </c>
      <c r="W61" s="53" t="str">
        <f t="shared" si="53"/>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48"/>
        <v/>
      </c>
      <c r="R62" s="51" t="str">
        <f t="shared" si="49"/>
        <v/>
      </c>
      <c r="S62" s="51" t="str">
        <f t="shared" si="50"/>
        <v/>
      </c>
      <c r="T62" s="50"/>
      <c r="U62" s="52" t="str">
        <f t="shared" si="51"/>
        <v/>
      </c>
      <c r="V62" s="52" t="str">
        <f t="shared" si="52"/>
        <v/>
      </c>
      <c r="W62" s="53" t="str">
        <f t="shared" si="53"/>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48"/>
        <v/>
      </c>
      <c r="R63" s="51" t="str">
        <f t="shared" si="49"/>
        <v/>
      </c>
      <c r="S63" s="51" t="str">
        <f t="shared" si="50"/>
        <v/>
      </c>
      <c r="T63" s="50"/>
      <c r="U63" s="52" t="str">
        <f t="shared" si="51"/>
        <v/>
      </c>
      <c r="V63" s="52" t="str">
        <f t="shared" si="52"/>
        <v/>
      </c>
      <c r="W63" s="53" t="str">
        <f t="shared" si="53"/>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48"/>
        <v/>
      </c>
      <c r="R64" s="51" t="str">
        <f t="shared" si="49"/>
        <v/>
      </c>
      <c r="S64" s="51" t="str">
        <f t="shared" si="50"/>
        <v/>
      </c>
      <c r="T64" s="50"/>
      <c r="U64" s="52" t="str">
        <f t="shared" si="51"/>
        <v/>
      </c>
      <c r="V64" s="52" t="str">
        <f t="shared" si="52"/>
        <v/>
      </c>
      <c r="W64" s="53" t="str">
        <f t="shared" si="53"/>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48"/>
        <v/>
      </c>
      <c r="R65" s="51" t="str">
        <f t="shared" si="49"/>
        <v/>
      </c>
      <c r="S65" s="51" t="str">
        <f t="shared" si="50"/>
        <v/>
      </c>
      <c r="T65" s="50"/>
      <c r="U65" s="52" t="str">
        <f t="shared" si="51"/>
        <v/>
      </c>
      <c r="V65" s="52" t="str">
        <f t="shared" si="52"/>
        <v/>
      </c>
      <c r="W65" s="53" t="str">
        <f t="shared" si="53"/>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48"/>
        <v/>
      </c>
      <c r="R66" s="51" t="str">
        <f t="shared" si="49"/>
        <v/>
      </c>
      <c r="S66" s="51" t="str">
        <f t="shared" si="50"/>
        <v/>
      </c>
      <c r="T66" s="50"/>
      <c r="U66" s="52" t="str">
        <f t="shared" si="51"/>
        <v/>
      </c>
      <c r="V66" s="52" t="str">
        <f t="shared" si="52"/>
        <v/>
      </c>
      <c r="W66" s="53" t="str">
        <f t="shared" si="53"/>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48"/>
        <v/>
      </c>
      <c r="R67" s="51" t="str">
        <f t="shared" si="49"/>
        <v/>
      </c>
      <c r="S67" s="51" t="str">
        <f t="shared" si="50"/>
        <v/>
      </c>
      <c r="T67" s="50"/>
      <c r="U67" s="52" t="str">
        <f t="shared" si="51"/>
        <v/>
      </c>
      <c r="V67" s="52" t="str">
        <f t="shared" si="52"/>
        <v/>
      </c>
      <c r="W67" s="53" t="str">
        <f t="shared" si="53"/>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48"/>
        <v/>
      </c>
      <c r="R68" s="51" t="str">
        <f t="shared" si="49"/>
        <v/>
      </c>
      <c r="S68" s="51" t="str">
        <f t="shared" si="50"/>
        <v/>
      </c>
      <c r="T68" s="50"/>
      <c r="U68" s="52" t="str">
        <f t="shared" si="51"/>
        <v/>
      </c>
      <c r="V68" s="52" t="str">
        <f t="shared" si="52"/>
        <v/>
      </c>
      <c r="W68" s="53" t="str">
        <f t="shared" si="53"/>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ref="AK68:AK85" si="54">IF($B68="N",IF(AND($AK67&lt;&gt;"",$Q68&lt;&gt;""),$AK67+$Q68,""),IF($B68="Y",0,""))</f>
        <v/>
      </c>
      <c r="AL68" s="13" t="str">
        <f t="shared" si="18"/>
        <v/>
      </c>
      <c r="AM68" s="11" t="str">
        <f t="shared" ref="AM68:AM85" si="55">IF($B68="N",IF(AND($AM67&lt;&gt;"",$U68&lt;&gt;""),$AM67+$U68,""),IF($B68="Y",0,""))</f>
        <v/>
      </c>
      <c r="AN68" s="13" t="str">
        <f t="shared" si="19"/>
        <v/>
      </c>
      <c r="AO68" s="11" t="str">
        <f t="shared" si="20"/>
        <v/>
      </c>
      <c r="AP68" s="13" t="str">
        <f t="shared" si="21"/>
        <v/>
      </c>
      <c r="AQ68" s="11" t="str">
        <f t="shared" si="22"/>
        <v/>
      </c>
      <c r="AR68" s="13" t="str">
        <f t="shared" si="23"/>
        <v/>
      </c>
      <c r="AT68" s="5">
        <f t="shared" si="24"/>
        <v>0</v>
      </c>
      <c r="AX68" s="18" t="str">
        <f t="shared" ref="AX68:AX85" si="56">IF(AND($P68&lt;&gt;"",$AT68=1),$P68,"")</f>
        <v/>
      </c>
      <c r="AY68" s="21" t="str">
        <f t="shared" ref="AY68:AY85" si="57">IF($B68="Y",IF(AND($Q68&lt;&gt;"",$AK67&lt;&gt;"",$AL67&lt;&gt;""),($Q68+$AK67)/($AL67+1),""),"")</f>
        <v/>
      </c>
      <c r="AZ68" s="18" t="str">
        <f t="shared" si="25"/>
        <v/>
      </c>
      <c r="BB68" s="18" t="str">
        <f t="shared" ref="BB68:BB85" si="58">IF(AND($T68&lt;&gt;"",$AT68=1),$T68,"")</f>
        <v/>
      </c>
      <c r="BC68" s="21" t="str">
        <f t="shared" ref="BC68:BC85" si="59">IF($B68="Y",IF(AND($U68&lt;&gt;"",$AM67&lt;&gt;"",$AN67&lt;&gt;""),($U68+$AM67)/($AN67+1),""),"")</f>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48"/>
        <v/>
      </c>
      <c r="R69" s="51" t="str">
        <f t="shared" si="49"/>
        <v/>
      </c>
      <c r="S69" s="51" t="str">
        <f t="shared" si="50"/>
        <v/>
      </c>
      <c r="T69" s="50"/>
      <c r="U69" s="52" t="str">
        <f t="shared" si="51"/>
        <v/>
      </c>
      <c r="V69" s="52" t="str">
        <f t="shared" si="52"/>
        <v/>
      </c>
      <c r="W69" s="53" t="str">
        <f t="shared" si="53"/>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54"/>
        <v/>
      </c>
      <c r="AL69" s="13" t="str">
        <f t="shared" si="18"/>
        <v/>
      </c>
      <c r="AM69" s="11" t="str">
        <f t="shared" si="55"/>
        <v/>
      </c>
      <c r="AN69" s="13" t="str">
        <f t="shared" si="19"/>
        <v/>
      </c>
      <c r="AO69" s="11" t="str">
        <f t="shared" si="20"/>
        <v/>
      </c>
      <c r="AP69" s="13" t="str">
        <f t="shared" si="21"/>
        <v/>
      </c>
      <c r="AQ69" s="11" t="str">
        <f t="shared" si="22"/>
        <v/>
      </c>
      <c r="AR69" s="13" t="str">
        <f t="shared" si="23"/>
        <v/>
      </c>
      <c r="AT69" s="5">
        <f t="shared" si="24"/>
        <v>0</v>
      </c>
      <c r="AX69" s="18" t="str">
        <f t="shared" si="56"/>
        <v/>
      </c>
      <c r="AY69" s="21" t="str">
        <f t="shared" si="57"/>
        <v/>
      </c>
      <c r="AZ69" s="18" t="str">
        <f t="shared" si="25"/>
        <v/>
      </c>
      <c r="BB69" s="18" t="str">
        <f t="shared" si="58"/>
        <v/>
      </c>
      <c r="BC69" s="21" t="str">
        <f t="shared" si="59"/>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48"/>
        <v/>
      </c>
      <c r="R70" s="51" t="str">
        <f t="shared" si="49"/>
        <v/>
      </c>
      <c r="S70" s="51" t="str">
        <f t="shared" si="50"/>
        <v/>
      </c>
      <c r="T70" s="50"/>
      <c r="U70" s="52" t="str">
        <f t="shared" si="51"/>
        <v/>
      </c>
      <c r="V70" s="52" t="str">
        <f t="shared" si="52"/>
        <v/>
      </c>
      <c r="W70" s="53" t="str">
        <f t="shared" si="53"/>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54"/>
        <v/>
      </c>
      <c r="AL70" s="13" t="str">
        <f t="shared" si="18"/>
        <v/>
      </c>
      <c r="AM70" s="11" t="str">
        <f t="shared" si="55"/>
        <v/>
      </c>
      <c r="AN70" s="13" t="str">
        <f t="shared" si="19"/>
        <v/>
      </c>
      <c r="AO70" s="11" t="str">
        <f t="shared" si="20"/>
        <v/>
      </c>
      <c r="AP70" s="13" t="str">
        <f t="shared" si="21"/>
        <v/>
      </c>
      <c r="AQ70" s="11" t="str">
        <f t="shared" si="22"/>
        <v/>
      </c>
      <c r="AR70" s="13" t="str">
        <f t="shared" si="23"/>
        <v/>
      </c>
      <c r="AT70" s="5">
        <f t="shared" si="24"/>
        <v>0</v>
      </c>
      <c r="AX70" s="18" t="str">
        <f t="shared" si="56"/>
        <v/>
      </c>
      <c r="AY70" s="21" t="str">
        <f t="shared" si="57"/>
        <v/>
      </c>
      <c r="AZ70" s="18" t="str">
        <f t="shared" si="25"/>
        <v/>
      </c>
      <c r="BB70" s="18" t="str">
        <f t="shared" si="58"/>
        <v/>
      </c>
      <c r="BC70" s="21" t="str">
        <f t="shared" si="59"/>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48"/>
        <v/>
      </c>
      <c r="R71" s="51" t="str">
        <f t="shared" si="49"/>
        <v/>
      </c>
      <c r="S71" s="51" t="str">
        <f t="shared" si="50"/>
        <v/>
      </c>
      <c r="T71" s="50"/>
      <c r="U71" s="52" t="str">
        <f t="shared" si="51"/>
        <v/>
      </c>
      <c r="V71" s="52" t="str">
        <f t="shared" si="52"/>
        <v/>
      </c>
      <c r="W71" s="53" t="str">
        <f t="shared" si="53"/>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54"/>
        <v/>
      </c>
      <c r="AL71" s="13" t="str">
        <f t="shared" si="18"/>
        <v/>
      </c>
      <c r="AM71" s="11" t="str">
        <f t="shared" si="55"/>
        <v/>
      </c>
      <c r="AN71" s="13" t="str">
        <f t="shared" si="19"/>
        <v/>
      </c>
      <c r="AO71" s="11" t="str">
        <f t="shared" si="20"/>
        <v/>
      </c>
      <c r="AP71" s="13" t="str">
        <f t="shared" si="21"/>
        <v/>
      </c>
      <c r="AQ71" s="11" t="str">
        <f t="shared" si="22"/>
        <v/>
      </c>
      <c r="AR71" s="13" t="str">
        <f t="shared" si="23"/>
        <v/>
      </c>
      <c r="AT71" s="5">
        <f t="shared" si="24"/>
        <v>0</v>
      </c>
      <c r="AX71" s="18" t="str">
        <f t="shared" si="56"/>
        <v/>
      </c>
      <c r="AY71" s="21" t="str">
        <f t="shared" si="57"/>
        <v/>
      </c>
      <c r="AZ71" s="18" t="str">
        <f t="shared" si="25"/>
        <v/>
      </c>
      <c r="BB71" s="18" t="str">
        <f t="shared" si="58"/>
        <v/>
      </c>
      <c r="BC71" s="21" t="str">
        <f t="shared" si="59"/>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48"/>
        <v/>
      </c>
      <c r="R72" s="51" t="str">
        <f t="shared" si="49"/>
        <v/>
      </c>
      <c r="S72" s="51" t="str">
        <f t="shared" si="50"/>
        <v/>
      </c>
      <c r="T72" s="50"/>
      <c r="U72" s="52" t="str">
        <f t="shared" si="51"/>
        <v/>
      </c>
      <c r="V72" s="52" t="str">
        <f t="shared" si="52"/>
        <v/>
      </c>
      <c r="W72" s="53" t="str">
        <f t="shared" si="53"/>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54"/>
        <v/>
      </c>
      <c r="AL72" s="13" t="str">
        <f t="shared" si="18"/>
        <v/>
      </c>
      <c r="AM72" s="11" t="str">
        <f t="shared" si="55"/>
        <v/>
      </c>
      <c r="AN72" s="13" t="str">
        <f t="shared" si="19"/>
        <v/>
      </c>
      <c r="AO72" s="11" t="str">
        <f t="shared" si="20"/>
        <v/>
      </c>
      <c r="AP72" s="13" t="str">
        <f t="shared" si="21"/>
        <v/>
      </c>
      <c r="AQ72" s="11" t="str">
        <f t="shared" si="22"/>
        <v/>
      </c>
      <c r="AR72" s="13" t="str">
        <f t="shared" si="23"/>
        <v/>
      </c>
      <c r="AT72" s="5">
        <f t="shared" si="24"/>
        <v>0</v>
      </c>
      <c r="AX72" s="18" t="str">
        <f t="shared" si="56"/>
        <v/>
      </c>
      <c r="AY72" s="21" t="str">
        <f t="shared" si="57"/>
        <v/>
      </c>
      <c r="AZ72" s="18" t="str">
        <f t="shared" si="25"/>
        <v/>
      </c>
      <c r="BB72" s="18" t="str">
        <f t="shared" si="58"/>
        <v/>
      </c>
      <c r="BC72" s="21" t="str">
        <f t="shared" si="59"/>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48"/>
        <v/>
      </c>
      <c r="R73" s="51" t="str">
        <f t="shared" si="49"/>
        <v/>
      </c>
      <c r="S73" s="51" t="str">
        <f t="shared" si="50"/>
        <v/>
      </c>
      <c r="T73" s="50"/>
      <c r="U73" s="52" t="str">
        <f t="shared" si="51"/>
        <v/>
      </c>
      <c r="V73" s="52" t="str">
        <f t="shared" si="52"/>
        <v/>
      </c>
      <c r="W73" s="53" t="str">
        <f t="shared" si="53"/>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54"/>
        <v/>
      </c>
      <c r="AL73" s="13" t="str">
        <f t="shared" si="18"/>
        <v/>
      </c>
      <c r="AM73" s="11" t="str">
        <f t="shared" si="55"/>
        <v/>
      </c>
      <c r="AN73" s="13" t="str">
        <f t="shared" si="19"/>
        <v/>
      </c>
      <c r="AO73" s="11" t="str">
        <f t="shared" si="20"/>
        <v/>
      </c>
      <c r="AP73" s="13" t="str">
        <f t="shared" si="21"/>
        <v/>
      </c>
      <c r="AQ73" s="11" t="str">
        <f t="shared" si="22"/>
        <v/>
      </c>
      <c r="AR73" s="13" t="str">
        <f t="shared" si="23"/>
        <v/>
      </c>
      <c r="AT73" s="5">
        <f t="shared" si="24"/>
        <v>0</v>
      </c>
      <c r="AX73" s="18" t="str">
        <f t="shared" si="56"/>
        <v/>
      </c>
      <c r="AY73" s="21" t="str">
        <f t="shared" si="57"/>
        <v/>
      </c>
      <c r="AZ73" s="18" t="str">
        <f t="shared" si="25"/>
        <v/>
      </c>
      <c r="BB73" s="18" t="str">
        <f t="shared" si="58"/>
        <v/>
      </c>
      <c r="BC73" s="21" t="str">
        <f t="shared" si="59"/>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48"/>
        <v/>
      </c>
      <c r="R74" s="51" t="str">
        <f t="shared" si="49"/>
        <v/>
      </c>
      <c r="S74" s="51" t="str">
        <f t="shared" si="50"/>
        <v/>
      </c>
      <c r="T74" s="50"/>
      <c r="U74" s="52" t="str">
        <f t="shared" si="51"/>
        <v/>
      </c>
      <c r="V74" s="52" t="str">
        <f t="shared" si="52"/>
        <v/>
      </c>
      <c r="W74" s="53" t="str">
        <f t="shared" si="53"/>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54"/>
        <v/>
      </c>
      <c r="AL74" s="13" t="str">
        <f t="shared" si="18"/>
        <v/>
      </c>
      <c r="AM74" s="11" t="str">
        <f t="shared" si="55"/>
        <v/>
      </c>
      <c r="AN74" s="13" t="str">
        <f t="shared" si="19"/>
        <v/>
      </c>
      <c r="AO74" s="11" t="str">
        <f t="shared" si="20"/>
        <v/>
      </c>
      <c r="AP74" s="13" t="str">
        <f t="shared" si="21"/>
        <v/>
      </c>
      <c r="AQ74" s="11" t="str">
        <f t="shared" si="22"/>
        <v/>
      </c>
      <c r="AR74" s="13" t="str">
        <f t="shared" si="23"/>
        <v/>
      </c>
      <c r="AT74" s="5">
        <f t="shared" si="24"/>
        <v>0</v>
      </c>
      <c r="AX74" s="18" t="str">
        <f t="shared" si="56"/>
        <v/>
      </c>
      <c r="AY74" s="21" t="str">
        <f t="shared" si="57"/>
        <v/>
      </c>
      <c r="AZ74" s="18" t="str">
        <f t="shared" si="25"/>
        <v/>
      </c>
      <c r="BB74" s="18" t="str">
        <f t="shared" si="58"/>
        <v/>
      </c>
      <c r="BC74" s="21" t="str">
        <f t="shared" si="59"/>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48"/>
        <v/>
      </c>
      <c r="R75" s="51" t="str">
        <f t="shared" si="49"/>
        <v/>
      </c>
      <c r="S75" s="51" t="str">
        <f t="shared" si="50"/>
        <v/>
      </c>
      <c r="T75" s="50"/>
      <c r="U75" s="52" t="str">
        <f t="shared" si="51"/>
        <v/>
      </c>
      <c r="V75" s="52" t="str">
        <f t="shared" si="52"/>
        <v/>
      </c>
      <c r="W75" s="53" t="str">
        <f t="shared" si="53"/>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54"/>
        <v/>
      </c>
      <c r="AL75" s="13" t="str">
        <f t="shared" si="18"/>
        <v/>
      </c>
      <c r="AM75" s="11" t="str">
        <f t="shared" si="55"/>
        <v/>
      </c>
      <c r="AN75" s="13" t="str">
        <f t="shared" si="19"/>
        <v/>
      </c>
      <c r="AO75" s="11" t="str">
        <f t="shared" si="20"/>
        <v/>
      </c>
      <c r="AP75" s="13" t="str">
        <f t="shared" si="21"/>
        <v/>
      </c>
      <c r="AQ75" s="11" t="str">
        <f t="shared" si="22"/>
        <v/>
      </c>
      <c r="AR75" s="13" t="str">
        <f t="shared" si="23"/>
        <v/>
      </c>
      <c r="AT75" s="5">
        <f t="shared" si="24"/>
        <v>0</v>
      </c>
      <c r="AX75" s="18" t="str">
        <f t="shared" si="56"/>
        <v/>
      </c>
      <c r="AY75" s="21" t="str">
        <f t="shared" si="57"/>
        <v/>
      </c>
      <c r="AZ75" s="18" t="str">
        <f t="shared" si="25"/>
        <v/>
      </c>
      <c r="BB75" s="18" t="str">
        <f t="shared" si="58"/>
        <v/>
      </c>
      <c r="BC75" s="21" t="str">
        <f t="shared" si="59"/>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48"/>
        <v/>
      </c>
      <c r="R76" s="51" t="str">
        <f t="shared" si="49"/>
        <v/>
      </c>
      <c r="S76" s="51" t="str">
        <f t="shared" si="50"/>
        <v/>
      </c>
      <c r="T76" s="50"/>
      <c r="U76" s="52" t="str">
        <f t="shared" si="51"/>
        <v/>
      </c>
      <c r="V76" s="52" t="str">
        <f t="shared" si="52"/>
        <v/>
      </c>
      <c r="W76" s="53" t="str">
        <f t="shared" si="53"/>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54"/>
        <v/>
      </c>
      <c r="AL76" s="13" t="str">
        <f t="shared" si="18"/>
        <v/>
      </c>
      <c r="AM76" s="11" t="str">
        <f t="shared" si="55"/>
        <v/>
      </c>
      <c r="AN76" s="13" t="str">
        <f t="shared" si="19"/>
        <v/>
      </c>
      <c r="AO76" s="11" t="str">
        <f t="shared" si="20"/>
        <v/>
      </c>
      <c r="AP76" s="13" t="str">
        <f t="shared" si="21"/>
        <v/>
      </c>
      <c r="AQ76" s="11" t="str">
        <f t="shared" si="22"/>
        <v/>
      </c>
      <c r="AR76" s="13" t="str">
        <f t="shared" si="23"/>
        <v/>
      </c>
      <c r="AT76" s="5">
        <f t="shared" si="24"/>
        <v>0</v>
      </c>
      <c r="AX76" s="18" t="str">
        <f t="shared" si="56"/>
        <v/>
      </c>
      <c r="AY76" s="21" t="str">
        <f t="shared" si="57"/>
        <v/>
      </c>
      <c r="AZ76" s="18" t="str">
        <f t="shared" si="25"/>
        <v/>
      </c>
      <c r="BB76" s="18" t="str">
        <f t="shared" si="58"/>
        <v/>
      </c>
      <c r="BC76" s="21" t="str">
        <f t="shared" si="59"/>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48"/>
        <v/>
      </c>
      <c r="R77" s="51" t="str">
        <f t="shared" si="49"/>
        <v/>
      </c>
      <c r="S77" s="51" t="str">
        <f t="shared" si="50"/>
        <v/>
      </c>
      <c r="T77" s="50"/>
      <c r="U77" s="52" t="str">
        <f t="shared" si="51"/>
        <v/>
      </c>
      <c r="V77" s="52" t="str">
        <f t="shared" si="52"/>
        <v/>
      </c>
      <c r="W77" s="53" t="str">
        <f t="shared" si="53"/>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54"/>
        <v/>
      </c>
      <c r="AL77" s="13" t="str">
        <f t="shared" si="18"/>
        <v/>
      </c>
      <c r="AM77" s="11" t="str">
        <f t="shared" si="55"/>
        <v/>
      </c>
      <c r="AN77" s="13" t="str">
        <f t="shared" si="19"/>
        <v/>
      </c>
      <c r="AO77" s="11" t="str">
        <f t="shared" si="20"/>
        <v/>
      </c>
      <c r="AP77" s="13" t="str">
        <f t="shared" si="21"/>
        <v/>
      </c>
      <c r="AQ77" s="11" t="str">
        <f t="shared" si="22"/>
        <v/>
      </c>
      <c r="AR77" s="13" t="str">
        <f t="shared" si="23"/>
        <v/>
      </c>
      <c r="AT77" s="5">
        <f t="shared" si="24"/>
        <v>0</v>
      </c>
      <c r="AX77" s="18" t="str">
        <f t="shared" si="56"/>
        <v/>
      </c>
      <c r="AY77" s="21" t="str">
        <f t="shared" si="57"/>
        <v/>
      </c>
      <c r="AZ77" s="18" t="str">
        <f t="shared" si="25"/>
        <v/>
      </c>
      <c r="BB77" s="18" t="str">
        <f t="shared" si="58"/>
        <v/>
      </c>
      <c r="BC77" s="21" t="str">
        <f t="shared" si="59"/>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48"/>
        <v/>
      </c>
      <c r="R78" s="51" t="str">
        <f t="shared" si="49"/>
        <v/>
      </c>
      <c r="S78" s="51" t="str">
        <f t="shared" si="50"/>
        <v/>
      </c>
      <c r="T78" s="50"/>
      <c r="U78" s="52" t="str">
        <f t="shared" si="51"/>
        <v/>
      </c>
      <c r="V78" s="52" t="str">
        <f t="shared" si="52"/>
        <v/>
      </c>
      <c r="W78" s="53" t="str">
        <f t="shared" si="53"/>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54"/>
        <v/>
      </c>
      <c r="AL78" s="13" t="str">
        <f t="shared" si="18"/>
        <v/>
      </c>
      <c r="AM78" s="11" t="str">
        <f t="shared" si="55"/>
        <v/>
      </c>
      <c r="AN78" s="13" t="str">
        <f t="shared" si="19"/>
        <v/>
      </c>
      <c r="AO78" s="11" t="str">
        <f t="shared" si="20"/>
        <v/>
      </c>
      <c r="AP78" s="13" t="str">
        <f t="shared" si="21"/>
        <v/>
      </c>
      <c r="AQ78" s="11" t="str">
        <f t="shared" si="22"/>
        <v/>
      </c>
      <c r="AR78" s="13" t="str">
        <f t="shared" si="23"/>
        <v/>
      </c>
      <c r="AT78" s="5">
        <f t="shared" si="24"/>
        <v>0</v>
      </c>
      <c r="AX78" s="18" t="str">
        <f t="shared" si="56"/>
        <v/>
      </c>
      <c r="AY78" s="21" t="str">
        <f t="shared" si="57"/>
        <v/>
      </c>
      <c r="AZ78" s="18" t="str">
        <f t="shared" si="25"/>
        <v/>
      </c>
      <c r="BB78" s="18" t="str">
        <f t="shared" si="58"/>
        <v/>
      </c>
      <c r="BC78" s="21" t="str">
        <f t="shared" si="59"/>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48"/>
        <v/>
      </c>
      <c r="R79" s="51" t="str">
        <f t="shared" si="49"/>
        <v/>
      </c>
      <c r="S79" s="51" t="str">
        <f t="shared" si="50"/>
        <v/>
      </c>
      <c r="T79" s="50"/>
      <c r="U79" s="52" t="str">
        <f t="shared" si="51"/>
        <v/>
      </c>
      <c r="V79" s="52" t="str">
        <f t="shared" si="52"/>
        <v/>
      </c>
      <c r="W79" s="53" t="str">
        <f t="shared" si="53"/>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54"/>
        <v/>
      </c>
      <c r="AL79" s="13" t="str">
        <f t="shared" si="18"/>
        <v/>
      </c>
      <c r="AM79" s="11" t="str">
        <f t="shared" si="55"/>
        <v/>
      </c>
      <c r="AN79" s="13" t="str">
        <f t="shared" si="19"/>
        <v/>
      </c>
      <c r="AO79" s="11" t="str">
        <f t="shared" si="20"/>
        <v/>
      </c>
      <c r="AP79" s="13" t="str">
        <f t="shared" si="21"/>
        <v/>
      </c>
      <c r="AQ79" s="11" t="str">
        <f t="shared" si="22"/>
        <v/>
      </c>
      <c r="AR79" s="13" t="str">
        <f t="shared" si="23"/>
        <v/>
      </c>
      <c r="AT79" s="5">
        <f t="shared" si="24"/>
        <v>0</v>
      </c>
      <c r="AX79" s="18" t="str">
        <f t="shared" si="56"/>
        <v/>
      </c>
      <c r="AY79" s="21" t="str">
        <f t="shared" si="57"/>
        <v/>
      </c>
      <c r="AZ79" s="18" t="str">
        <f t="shared" si="25"/>
        <v/>
      </c>
      <c r="BB79" s="18" t="str">
        <f t="shared" si="58"/>
        <v/>
      </c>
      <c r="BC79" s="21" t="str">
        <f t="shared" si="59"/>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48"/>
        <v/>
      </c>
      <c r="R80" s="51" t="str">
        <f t="shared" si="49"/>
        <v/>
      </c>
      <c r="S80" s="51" t="str">
        <f t="shared" si="50"/>
        <v/>
      </c>
      <c r="T80" s="50"/>
      <c r="U80" s="52" t="str">
        <f t="shared" si="51"/>
        <v/>
      </c>
      <c r="V80" s="52" t="str">
        <f t="shared" si="52"/>
        <v/>
      </c>
      <c r="W80" s="53" t="str">
        <f t="shared" si="53"/>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54"/>
        <v/>
      </c>
      <c r="AL80" s="13" t="str">
        <f t="shared" si="18"/>
        <v/>
      </c>
      <c r="AM80" s="11" t="str">
        <f t="shared" si="55"/>
        <v/>
      </c>
      <c r="AN80" s="13" t="str">
        <f t="shared" si="19"/>
        <v/>
      </c>
      <c r="AO80" s="11" t="str">
        <f t="shared" si="20"/>
        <v/>
      </c>
      <c r="AP80" s="13" t="str">
        <f t="shared" si="21"/>
        <v/>
      </c>
      <c r="AQ80" s="11" t="str">
        <f t="shared" si="22"/>
        <v/>
      </c>
      <c r="AR80" s="13" t="str">
        <f t="shared" si="23"/>
        <v/>
      </c>
      <c r="AT80" s="5">
        <f t="shared" si="24"/>
        <v>0</v>
      </c>
      <c r="AX80" s="18" t="str">
        <f t="shared" si="56"/>
        <v/>
      </c>
      <c r="AY80" s="21" t="str">
        <f t="shared" si="57"/>
        <v/>
      </c>
      <c r="AZ80" s="18" t="str">
        <f t="shared" si="25"/>
        <v/>
      </c>
      <c r="BB80" s="18" t="str">
        <f t="shared" si="58"/>
        <v/>
      </c>
      <c r="BC80" s="21" t="str">
        <f t="shared" si="59"/>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48"/>
        <v/>
      </c>
      <c r="R81" s="51" t="str">
        <f t="shared" si="49"/>
        <v/>
      </c>
      <c r="S81" s="51" t="str">
        <f t="shared" si="50"/>
        <v/>
      </c>
      <c r="T81" s="50"/>
      <c r="U81" s="52" t="str">
        <f t="shared" si="51"/>
        <v/>
      </c>
      <c r="V81" s="52" t="str">
        <f t="shared" si="52"/>
        <v/>
      </c>
      <c r="W81" s="53" t="str">
        <f t="shared" si="53"/>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54"/>
        <v/>
      </c>
      <c r="AL81" s="13" t="str">
        <f t="shared" si="18"/>
        <v/>
      </c>
      <c r="AM81" s="11" t="str">
        <f t="shared" si="55"/>
        <v/>
      </c>
      <c r="AN81" s="13" t="str">
        <f t="shared" si="19"/>
        <v/>
      </c>
      <c r="AO81" s="11" t="str">
        <f t="shared" si="20"/>
        <v/>
      </c>
      <c r="AP81" s="13" t="str">
        <f t="shared" si="21"/>
        <v/>
      </c>
      <c r="AQ81" s="11" t="str">
        <f t="shared" si="22"/>
        <v/>
      </c>
      <c r="AR81" s="13" t="str">
        <f t="shared" si="23"/>
        <v/>
      </c>
      <c r="AT81" s="5">
        <f t="shared" si="24"/>
        <v>0</v>
      </c>
      <c r="AX81" s="18" t="str">
        <f t="shared" si="56"/>
        <v/>
      </c>
      <c r="AY81" s="21" t="str">
        <f t="shared" si="57"/>
        <v/>
      </c>
      <c r="AZ81" s="18" t="str">
        <f t="shared" si="25"/>
        <v/>
      </c>
      <c r="BB81" s="18" t="str">
        <f t="shared" si="58"/>
        <v/>
      </c>
      <c r="BC81" s="21" t="str">
        <f t="shared" si="59"/>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48"/>
        <v/>
      </c>
      <c r="R82" s="51" t="str">
        <f t="shared" si="49"/>
        <v/>
      </c>
      <c r="S82" s="51" t="str">
        <f t="shared" si="50"/>
        <v/>
      </c>
      <c r="T82" s="50"/>
      <c r="U82" s="52" t="str">
        <f t="shared" si="51"/>
        <v/>
      </c>
      <c r="V82" s="52" t="str">
        <f t="shared" si="52"/>
        <v/>
      </c>
      <c r="W82" s="53" t="str">
        <f t="shared" si="53"/>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54"/>
        <v/>
      </c>
      <c r="AL82" s="13" t="str">
        <f t="shared" si="18"/>
        <v/>
      </c>
      <c r="AM82" s="11" t="str">
        <f t="shared" si="55"/>
        <v/>
      </c>
      <c r="AN82" s="13" t="str">
        <f t="shared" si="19"/>
        <v/>
      </c>
      <c r="AO82" s="11" t="str">
        <f t="shared" si="20"/>
        <v/>
      </c>
      <c r="AP82" s="13" t="str">
        <f t="shared" si="21"/>
        <v/>
      </c>
      <c r="AQ82" s="11" t="str">
        <f t="shared" si="22"/>
        <v/>
      </c>
      <c r="AR82" s="13" t="str">
        <f t="shared" si="23"/>
        <v/>
      </c>
      <c r="AT82" s="5">
        <f t="shared" si="24"/>
        <v>0</v>
      </c>
      <c r="AX82" s="18" t="str">
        <f t="shared" si="56"/>
        <v/>
      </c>
      <c r="AY82" s="21" t="str">
        <f t="shared" si="57"/>
        <v/>
      </c>
      <c r="AZ82" s="18" t="str">
        <f t="shared" si="25"/>
        <v/>
      </c>
      <c r="BB82" s="18" t="str">
        <f t="shared" si="58"/>
        <v/>
      </c>
      <c r="BC82" s="21" t="str">
        <f t="shared" si="59"/>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48"/>
        <v/>
      </c>
      <c r="R83" s="51" t="str">
        <f t="shared" si="49"/>
        <v/>
      </c>
      <c r="S83" s="51" t="str">
        <f t="shared" si="50"/>
        <v/>
      </c>
      <c r="T83" s="50"/>
      <c r="U83" s="52" t="str">
        <f t="shared" si="51"/>
        <v/>
      </c>
      <c r="V83" s="52" t="str">
        <f t="shared" si="52"/>
        <v/>
      </c>
      <c r="W83" s="53" t="str">
        <f t="shared" si="53"/>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54"/>
        <v/>
      </c>
      <c r="AL83" s="13" t="str">
        <f t="shared" si="18"/>
        <v/>
      </c>
      <c r="AM83" s="11" t="str">
        <f t="shared" si="55"/>
        <v/>
      </c>
      <c r="AN83" s="13" t="str">
        <f t="shared" si="19"/>
        <v/>
      </c>
      <c r="AO83" s="11" t="str">
        <f t="shared" si="20"/>
        <v/>
      </c>
      <c r="AP83" s="13" t="str">
        <f t="shared" si="21"/>
        <v/>
      </c>
      <c r="AQ83" s="11" t="str">
        <f t="shared" si="22"/>
        <v/>
      </c>
      <c r="AR83" s="13" t="str">
        <f t="shared" si="23"/>
        <v/>
      </c>
      <c r="AT83" s="5">
        <f t="shared" si="24"/>
        <v>0</v>
      </c>
      <c r="AX83" s="18" t="str">
        <f t="shared" si="56"/>
        <v/>
      </c>
      <c r="AY83" s="21" t="str">
        <f t="shared" si="57"/>
        <v/>
      </c>
      <c r="AZ83" s="18" t="str">
        <f t="shared" si="25"/>
        <v/>
      </c>
      <c r="BB83" s="18" t="str">
        <f t="shared" si="58"/>
        <v/>
      </c>
      <c r="BC83" s="21" t="str">
        <f t="shared" si="59"/>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48"/>
        <v/>
      </c>
      <c r="R84" s="51" t="str">
        <f t="shared" si="49"/>
        <v/>
      </c>
      <c r="S84" s="51" t="str">
        <f t="shared" si="50"/>
        <v/>
      </c>
      <c r="T84" s="50"/>
      <c r="U84" s="52" t="str">
        <f t="shared" si="51"/>
        <v/>
      </c>
      <c r="V84" s="52" t="str">
        <f t="shared" si="52"/>
        <v/>
      </c>
      <c r="W84" s="53" t="str">
        <f t="shared" si="53"/>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54"/>
        <v/>
      </c>
      <c r="AL84" s="13" t="str">
        <f t="shared" si="18"/>
        <v/>
      </c>
      <c r="AM84" s="11" t="str">
        <f t="shared" si="55"/>
        <v/>
      </c>
      <c r="AN84" s="13" t="str">
        <f t="shared" si="19"/>
        <v/>
      </c>
      <c r="AO84" s="11" t="str">
        <f t="shared" si="20"/>
        <v/>
      </c>
      <c r="AP84" s="13" t="str">
        <f t="shared" si="21"/>
        <v/>
      </c>
      <c r="AQ84" s="11" t="str">
        <f t="shared" si="22"/>
        <v/>
      </c>
      <c r="AR84" s="13" t="str">
        <f t="shared" si="23"/>
        <v/>
      </c>
      <c r="AT84" s="5">
        <f t="shared" si="24"/>
        <v>0</v>
      </c>
      <c r="AX84" s="18" t="str">
        <f t="shared" si="56"/>
        <v/>
      </c>
      <c r="AY84" s="21" t="str">
        <f t="shared" si="57"/>
        <v/>
      </c>
      <c r="AZ84" s="18" t="str">
        <f t="shared" si="25"/>
        <v/>
      </c>
      <c r="BB84" s="18" t="str">
        <f t="shared" si="58"/>
        <v/>
      </c>
      <c r="BC84" s="21" t="str">
        <f t="shared" si="59"/>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48"/>
        <v/>
      </c>
      <c r="R85" s="51" t="str">
        <f t="shared" si="49"/>
        <v/>
      </c>
      <c r="S85" s="51" t="str">
        <f t="shared" si="50"/>
        <v/>
      </c>
      <c r="T85" s="50"/>
      <c r="U85" s="52" t="str">
        <f t="shared" si="51"/>
        <v/>
      </c>
      <c r="V85" s="52" t="str">
        <f t="shared" si="52"/>
        <v/>
      </c>
      <c r="W85" s="53" t="str">
        <f t="shared" si="53"/>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54"/>
        <v/>
      </c>
      <c r="AL85" s="13" t="str">
        <f t="shared" si="18"/>
        <v/>
      </c>
      <c r="AM85" s="11" t="str">
        <f t="shared" si="55"/>
        <v/>
      </c>
      <c r="AN85" s="13" t="str">
        <f t="shared" si="19"/>
        <v/>
      </c>
      <c r="AO85" s="11" t="str">
        <f t="shared" si="20"/>
        <v/>
      </c>
      <c r="AP85" s="13" t="str">
        <f t="shared" si="21"/>
        <v/>
      </c>
      <c r="AQ85" s="11" t="str">
        <f t="shared" si="22"/>
        <v/>
      </c>
      <c r="AR85" s="13" t="str">
        <f t="shared" si="23"/>
        <v/>
      </c>
      <c r="AT85" s="5">
        <f t="shared" si="24"/>
        <v>0</v>
      </c>
      <c r="AX85" s="20" t="str">
        <f t="shared" si="56"/>
        <v/>
      </c>
      <c r="AY85" s="22" t="str">
        <f t="shared" si="57"/>
        <v/>
      </c>
      <c r="AZ85" s="18" t="str">
        <f t="shared" si="25"/>
        <v/>
      </c>
      <c r="BB85" s="20" t="str">
        <f t="shared" si="58"/>
        <v/>
      </c>
      <c r="BC85" s="22" t="str">
        <f t="shared" si="59"/>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62"/>
      <c r="B86" s="162"/>
      <c r="C86" s="203">
        <f>SUM(C36:C85)</f>
        <v>0</v>
      </c>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BQ86" s="29"/>
      <c r="BR86" s="29"/>
      <c r="BS86" s="29"/>
      <c r="BT86" s="29"/>
      <c r="BU86" s="29"/>
      <c r="BV86" s="29"/>
      <c r="BW86" s="29"/>
      <c r="BX86" s="29"/>
      <c r="BY86" s="29"/>
      <c r="BZ86" s="29"/>
      <c r="CA86" s="29"/>
      <c r="CB86" s="29"/>
      <c r="CC86" s="29"/>
      <c r="CD86" s="29"/>
      <c r="CE86" s="29"/>
    </row>
    <row r="87" spans="1:170" ht="12.75" hidden="1" customHeight="1">
      <c r="A87" s="163" t="s">
        <v>58</v>
      </c>
      <c r="B87" s="163"/>
      <c r="C87" s="163"/>
      <c r="D87" s="163"/>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row>
    <row r="88" spans="1:170" ht="12.75" hidden="1" customHeight="1">
      <c r="A88" s="163" t="s">
        <v>59</v>
      </c>
      <c r="B88" s="163"/>
      <c r="C88" s="163"/>
      <c r="D88" s="163"/>
      <c r="E88" s="164"/>
      <c r="F88" s="164"/>
      <c r="G88" s="164"/>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4"/>
      <c r="AI88" s="164"/>
      <c r="AJ88" s="164"/>
    </row>
    <row r="89" spans="1:170" ht="16.5" thickBot="1">
      <c r="A89" s="163"/>
      <c r="B89" s="163"/>
      <c r="C89" s="163"/>
      <c r="D89" s="163"/>
      <c r="E89" s="304" t="s">
        <v>95</v>
      </c>
      <c r="F89" s="305"/>
      <c r="G89" s="305"/>
      <c r="H89" s="305"/>
      <c r="I89" s="305"/>
      <c r="J89" s="305"/>
      <c r="K89" s="305"/>
      <c r="L89" s="305"/>
      <c r="M89" s="305"/>
      <c r="N89" s="305"/>
      <c r="O89" s="305"/>
      <c r="P89" s="305"/>
      <c r="Q89" s="305"/>
      <c r="R89" s="305"/>
      <c r="S89" s="306"/>
      <c r="T89" s="163"/>
      <c r="U89" s="163"/>
      <c r="V89" s="163"/>
      <c r="W89" s="163"/>
      <c r="X89" s="163"/>
      <c r="Y89" s="163"/>
      <c r="Z89" s="163"/>
      <c r="AA89" s="163"/>
      <c r="AB89" s="163"/>
      <c r="AC89" s="163"/>
      <c r="AD89" s="163"/>
      <c r="AE89" s="163"/>
      <c r="AF89" s="163"/>
      <c r="AG89" s="163"/>
      <c r="AH89" s="163"/>
      <c r="AI89" s="163"/>
      <c r="AJ89" s="163"/>
    </row>
    <row r="90" spans="1:170" ht="12.75">
      <c r="A90" s="163"/>
      <c r="B90" s="163"/>
      <c r="C90" s="163"/>
      <c r="D90" s="163"/>
      <c r="E90" s="307" t="s">
        <v>106</v>
      </c>
      <c r="F90" s="308"/>
      <c r="G90" s="308"/>
      <c r="H90" s="308"/>
      <c r="I90" s="308"/>
      <c r="J90" s="308"/>
      <c r="K90" s="308"/>
      <c r="L90" s="308"/>
      <c r="M90" s="308"/>
      <c r="N90" s="308"/>
      <c r="O90" s="308"/>
      <c r="P90" s="308"/>
      <c r="Q90" s="308"/>
      <c r="R90" s="308"/>
      <c r="S90" s="309"/>
      <c r="T90" s="163"/>
      <c r="U90" s="163"/>
      <c r="V90" s="163"/>
      <c r="W90" s="163"/>
      <c r="X90" s="163"/>
      <c r="Y90" s="163"/>
      <c r="Z90" s="163"/>
      <c r="AA90" s="163"/>
      <c r="AB90" s="163"/>
      <c r="AC90" s="163"/>
      <c r="AD90" s="163"/>
      <c r="AE90" s="163"/>
      <c r="AF90" s="163"/>
      <c r="AG90" s="163"/>
      <c r="AH90" s="163"/>
      <c r="AI90" s="163"/>
      <c r="AJ90" s="163"/>
    </row>
    <row r="91" spans="1:170" ht="12.75">
      <c r="A91" s="163"/>
      <c r="B91" s="163"/>
      <c r="C91" s="163"/>
      <c r="D91" s="163"/>
      <c r="E91" s="310"/>
      <c r="F91" s="311"/>
      <c r="G91" s="311"/>
      <c r="H91" s="311"/>
      <c r="I91" s="311"/>
      <c r="J91" s="311"/>
      <c r="K91" s="311"/>
      <c r="L91" s="311"/>
      <c r="M91" s="311"/>
      <c r="N91" s="311"/>
      <c r="O91" s="311"/>
      <c r="P91" s="311"/>
      <c r="Q91" s="311"/>
      <c r="R91" s="311"/>
      <c r="S91" s="312"/>
      <c r="T91" s="163"/>
      <c r="U91" s="163"/>
      <c r="V91" s="163"/>
      <c r="W91" s="163"/>
      <c r="X91" s="163"/>
      <c r="Y91" s="163"/>
      <c r="Z91" s="163"/>
      <c r="AA91" s="163"/>
      <c r="AB91" s="163"/>
      <c r="AC91" s="163"/>
      <c r="AD91" s="163"/>
      <c r="AE91" s="163"/>
      <c r="AF91" s="163"/>
      <c r="AG91" s="163"/>
      <c r="AH91" s="163"/>
      <c r="AI91" s="163"/>
      <c r="AJ91" s="163"/>
    </row>
    <row r="92" spans="1:170" ht="13.5" thickBot="1">
      <c r="A92" s="163"/>
      <c r="B92" s="163"/>
      <c r="C92" s="163"/>
      <c r="D92" s="163"/>
      <c r="E92" s="313"/>
      <c r="F92" s="314"/>
      <c r="G92" s="314"/>
      <c r="H92" s="314"/>
      <c r="I92" s="314"/>
      <c r="J92" s="314"/>
      <c r="K92" s="314"/>
      <c r="L92" s="314"/>
      <c r="M92" s="314"/>
      <c r="N92" s="314"/>
      <c r="O92" s="314"/>
      <c r="P92" s="314"/>
      <c r="Q92" s="314"/>
      <c r="R92" s="314"/>
      <c r="S92" s="315"/>
      <c r="T92" s="163"/>
      <c r="U92" s="163"/>
      <c r="V92" s="163"/>
      <c r="W92" s="163"/>
      <c r="X92" s="163"/>
      <c r="Y92" s="163"/>
      <c r="Z92" s="163"/>
      <c r="AA92" s="163"/>
      <c r="AB92" s="163"/>
      <c r="AC92" s="163"/>
      <c r="AD92" s="163"/>
      <c r="AE92" s="163"/>
      <c r="AF92" s="163"/>
      <c r="AG92" s="163"/>
      <c r="AH92" s="163"/>
      <c r="AI92" s="163"/>
      <c r="AJ92" s="163"/>
    </row>
  </sheetData>
  <sheetProtection password="E3E4" sheet="1" objects="1" scenarios="1"/>
  <mergeCells count="22">
    <mergeCell ref="E89:S89"/>
    <mergeCell ref="E90:S92"/>
    <mergeCell ref="AT34:AT35"/>
    <mergeCell ref="E13:G13"/>
    <mergeCell ref="E14:G14"/>
    <mergeCell ref="E28:N31"/>
    <mergeCell ref="A33:AJ33"/>
    <mergeCell ref="E15:G16"/>
    <mergeCell ref="P28:Q29"/>
    <mergeCell ref="A2:AJ2"/>
    <mergeCell ref="M11:N11"/>
    <mergeCell ref="E11:G11"/>
    <mergeCell ref="A7:AJ7"/>
    <mergeCell ref="A6:AJ6"/>
    <mergeCell ref="A5:AJ5"/>
    <mergeCell ref="A3:AJ3"/>
    <mergeCell ref="T12:U12"/>
    <mergeCell ref="P12:Q12"/>
    <mergeCell ref="X12:Y12"/>
    <mergeCell ref="E12:G12"/>
    <mergeCell ref="A4:AJ4"/>
    <mergeCell ref="AB12:AC12"/>
  </mergeCells>
  <phoneticPr fontId="2" type="noConversion"/>
  <conditionalFormatting sqref="AB12:AD12">
    <cfRule type="expression" dxfId="90" priority="38" stopIfTrue="1">
      <formula>$AF$12="Y"</formula>
    </cfRule>
  </conditionalFormatting>
  <conditionalFormatting sqref="Z12">
    <cfRule type="expression" dxfId="89" priority="35" stopIfTrue="1">
      <formula>$AF$12="N"</formula>
    </cfRule>
    <cfRule type="expression" dxfId="88" priority="36"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F36:F85">
      <formula1>$AT$14:$AT$17</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0.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1406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234</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373</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274</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9" priority="3" stopIfTrue="1">
      <formula>$AF$12="Y"</formula>
    </cfRule>
  </conditionalFormatting>
  <conditionalFormatting sqref="Z12">
    <cfRule type="expression" dxfId="8" priority="1" stopIfTrue="1">
      <formula>$AF$12="N"</formula>
    </cfRule>
    <cfRule type="expression" dxfId="7"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1.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235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374</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275</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6" priority="3" stopIfTrue="1">
      <formula>$AF$12="Y"</formula>
    </cfRule>
  </conditionalFormatting>
  <conditionalFormatting sqref="Z12">
    <cfRule type="expression" dxfId="5" priority="1" stopIfTrue="1">
      <formula>$AF$12="N"</formula>
    </cfRule>
    <cfRule type="expression" dxfId="4"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2.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77" width="18.7109375" style="5" customWidth="1"/>
    <col min="178"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236</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375</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276</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3" priority="3" stopIfTrue="1">
      <formula>$AF$12="Y"</formula>
    </cfRule>
  </conditionalFormatting>
  <conditionalFormatting sqref="Z12">
    <cfRule type="expression" dxfId="2" priority="1" stopIfTrue="1">
      <formula>$AF$12="N"</formula>
    </cfRule>
    <cfRule type="expression" dxfId="1"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33.xml><?xml version="1.0" encoding="utf-8"?>
<worksheet xmlns="http://schemas.openxmlformats.org/spreadsheetml/2006/main" xmlns:r="http://schemas.openxmlformats.org/officeDocument/2006/relationships">
  <sheetPr>
    <pageSetUpPr fitToPage="1"/>
  </sheetPr>
  <dimension ref="A1:X80"/>
  <sheetViews>
    <sheetView zoomScale="75" zoomScaleNormal="75" workbookViewId="0">
      <selection activeCell="V11" sqref="V11:V14"/>
    </sheetView>
  </sheetViews>
  <sheetFormatPr defaultColWidth="18.7109375" defaultRowHeight="12.95" customHeight="1"/>
  <cols>
    <col min="1" max="1" width="3.28515625" style="5" customWidth="1"/>
    <col min="2" max="2" width="16.85546875" style="5" customWidth="1"/>
    <col min="3" max="3" width="15.140625" style="5" customWidth="1"/>
    <col min="4" max="4" width="11.5703125" style="5" bestFit="1" customWidth="1"/>
    <col min="5" max="7" width="9.140625" style="5" customWidth="1"/>
    <col min="8" max="8" width="13.28515625" style="5" customWidth="1"/>
    <col min="9" max="9" width="16" style="5" customWidth="1"/>
    <col min="10" max="10" width="13.5703125" style="5" bestFit="1" customWidth="1"/>
    <col min="11" max="11" width="20" style="5" bestFit="1" customWidth="1"/>
    <col min="12" max="12" width="21.7109375" style="5" customWidth="1"/>
    <col min="13" max="13" width="16.7109375" style="5" customWidth="1"/>
    <col min="14" max="14" width="11.28515625" style="5" customWidth="1"/>
    <col min="15" max="20" width="12.7109375" style="5" customWidth="1"/>
    <col min="21" max="22" width="25.7109375" style="5" customWidth="1"/>
    <col min="23" max="24" width="14.7109375" style="5" hidden="1" customWidth="1"/>
    <col min="25" max="16384" width="18.7109375" style="5"/>
  </cols>
  <sheetData>
    <row r="1" spans="1:24" s="58" customFormat="1" ht="11.25">
      <c r="A1" s="95"/>
      <c r="B1" s="95"/>
      <c r="C1" s="95"/>
      <c r="D1" s="95"/>
      <c r="E1" s="95"/>
      <c r="F1" s="95"/>
      <c r="G1" s="95"/>
      <c r="H1" s="95"/>
      <c r="I1" s="95"/>
      <c r="J1" s="95"/>
      <c r="K1" s="95"/>
      <c r="L1" s="95"/>
      <c r="M1" s="95"/>
      <c r="N1" s="95"/>
      <c r="O1" s="95"/>
      <c r="P1" s="95"/>
      <c r="Q1" s="95"/>
      <c r="R1" s="95"/>
      <c r="S1" s="95"/>
      <c r="T1" s="95"/>
      <c r="U1" s="95"/>
      <c r="V1" s="95"/>
    </row>
    <row r="2" spans="1:24" s="58" customFormat="1" ht="17.25" customHeight="1">
      <c r="A2" s="222" t="s">
        <v>96</v>
      </c>
      <c r="B2" s="222"/>
      <c r="C2" s="222"/>
      <c r="D2" s="222"/>
      <c r="E2" s="222"/>
      <c r="F2" s="222"/>
      <c r="G2" s="222"/>
      <c r="H2" s="222"/>
      <c r="I2" s="222"/>
      <c r="J2" s="222"/>
      <c r="K2" s="222"/>
      <c r="L2" s="222"/>
      <c r="M2" s="222"/>
      <c r="N2" s="222"/>
      <c r="O2" s="222"/>
      <c r="P2" s="222"/>
      <c r="Q2" s="222"/>
      <c r="R2" s="222"/>
      <c r="S2" s="222"/>
      <c r="T2" s="222"/>
      <c r="U2" s="222"/>
      <c r="V2" s="222"/>
    </row>
    <row r="3" spans="1:24" s="58" customFormat="1" ht="20.25">
      <c r="A3" s="223" t="s">
        <v>97</v>
      </c>
      <c r="B3" s="223"/>
      <c r="C3" s="223"/>
      <c r="D3" s="223"/>
      <c r="E3" s="223"/>
      <c r="F3" s="223"/>
      <c r="G3" s="223"/>
      <c r="H3" s="223"/>
      <c r="I3" s="223"/>
      <c r="J3" s="223"/>
      <c r="K3" s="223"/>
      <c r="L3" s="223"/>
      <c r="M3" s="223"/>
      <c r="N3" s="223"/>
      <c r="O3" s="223"/>
      <c r="P3" s="223"/>
      <c r="Q3" s="223"/>
      <c r="R3" s="223"/>
      <c r="S3" s="223"/>
      <c r="T3" s="223"/>
      <c r="U3" s="223"/>
      <c r="V3" s="223"/>
    </row>
    <row r="4" spans="1:24" s="58" customFormat="1" ht="19.5" customHeight="1">
      <c r="A4" s="222" t="s">
        <v>336</v>
      </c>
      <c r="B4" s="222"/>
      <c r="C4" s="222"/>
      <c r="D4" s="222"/>
      <c r="E4" s="222"/>
      <c r="F4" s="222"/>
      <c r="G4" s="222"/>
      <c r="H4" s="222"/>
      <c r="I4" s="222"/>
      <c r="J4" s="222"/>
      <c r="K4" s="222"/>
      <c r="L4" s="222"/>
      <c r="M4" s="222"/>
      <c r="N4" s="222"/>
      <c r="O4" s="222"/>
      <c r="P4" s="222"/>
      <c r="Q4" s="222"/>
      <c r="R4" s="222"/>
      <c r="S4" s="222"/>
      <c r="T4" s="222"/>
      <c r="U4" s="222"/>
      <c r="V4" s="222"/>
    </row>
    <row r="5" spans="1:24" s="58" customFormat="1" ht="9.9499999999999993" customHeight="1">
      <c r="A5" s="225"/>
      <c r="B5" s="225"/>
      <c r="C5" s="225"/>
      <c r="D5" s="225"/>
      <c r="E5" s="225"/>
      <c r="F5" s="225"/>
      <c r="G5" s="225"/>
      <c r="H5" s="225"/>
      <c r="I5" s="225"/>
      <c r="J5" s="225"/>
      <c r="K5" s="225"/>
      <c r="L5" s="225"/>
      <c r="M5" s="225"/>
      <c r="N5" s="225"/>
      <c r="O5" s="225"/>
      <c r="P5" s="225"/>
      <c r="Q5" s="225"/>
      <c r="R5" s="225"/>
      <c r="S5" s="225"/>
      <c r="T5" s="225"/>
      <c r="U5" s="225"/>
      <c r="V5" s="225"/>
    </row>
    <row r="6" spans="1:24" s="58" customFormat="1" ht="19.5" customHeight="1">
      <c r="A6" s="224" t="s">
        <v>108</v>
      </c>
      <c r="B6" s="224"/>
      <c r="C6" s="224"/>
      <c r="D6" s="224"/>
      <c r="E6" s="224"/>
      <c r="F6" s="224"/>
      <c r="G6" s="224"/>
      <c r="H6" s="224"/>
      <c r="I6" s="224"/>
      <c r="J6" s="224"/>
      <c r="K6" s="224"/>
      <c r="L6" s="224"/>
      <c r="M6" s="224"/>
      <c r="N6" s="224"/>
      <c r="O6" s="224"/>
      <c r="P6" s="224"/>
      <c r="Q6" s="224"/>
      <c r="R6" s="224"/>
      <c r="S6" s="224"/>
      <c r="T6" s="224"/>
      <c r="U6" s="224"/>
      <c r="V6" s="224"/>
    </row>
    <row r="7" spans="1:24" s="58" customFormat="1" ht="19.5" customHeight="1">
      <c r="A7" s="225" t="s">
        <v>377</v>
      </c>
      <c r="B7" s="225"/>
      <c r="C7" s="225"/>
      <c r="D7" s="225"/>
      <c r="E7" s="225"/>
      <c r="F7" s="225"/>
      <c r="G7" s="225"/>
      <c r="H7" s="225"/>
      <c r="I7" s="225"/>
      <c r="J7" s="225"/>
      <c r="K7" s="225"/>
      <c r="L7" s="225"/>
      <c r="M7" s="225"/>
      <c r="N7" s="225"/>
      <c r="O7" s="225"/>
      <c r="P7" s="225"/>
      <c r="Q7" s="225"/>
      <c r="R7" s="225"/>
      <c r="S7" s="225"/>
      <c r="T7" s="225"/>
      <c r="U7" s="225"/>
      <c r="V7" s="225"/>
    </row>
    <row r="8" spans="1:24" s="67" customFormat="1" ht="6" customHeight="1">
      <c r="A8" s="361"/>
      <c r="B8" s="361"/>
      <c r="C8" s="361"/>
      <c r="D8" s="361"/>
      <c r="E8" s="361"/>
      <c r="F8" s="361"/>
      <c r="G8" s="361"/>
      <c r="H8" s="361"/>
      <c r="I8" s="361"/>
      <c r="J8" s="361"/>
      <c r="K8" s="361"/>
      <c r="L8" s="361"/>
      <c r="M8" s="361"/>
      <c r="N8" s="361"/>
      <c r="O8" s="361"/>
      <c r="P8" s="361"/>
      <c r="Q8" s="361"/>
      <c r="R8" s="361"/>
      <c r="S8" s="361"/>
      <c r="T8" s="361"/>
      <c r="U8" s="361"/>
      <c r="V8" s="361"/>
    </row>
    <row r="9" spans="1:24" s="58" customFormat="1" ht="18">
      <c r="A9" s="330" t="s">
        <v>107</v>
      </c>
      <c r="B9" s="330"/>
      <c r="C9" s="330"/>
      <c r="D9" s="330"/>
      <c r="E9" s="330"/>
      <c r="F9" s="330"/>
      <c r="G9" s="330"/>
      <c r="H9" s="330"/>
      <c r="I9" s="330"/>
      <c r="J9" s="330"/>
      <c r="K9" s="330"/>
      <c r="L9" s="330"/>
      <c r="M9" s="330"/>
      <c r="N9" s="330"/>
      <c r="O9" s="330"/>
      <c r="P9" s="330"/>
      <c r="Q9" s="330"/>
      <c r="R9" s="330"/>
      <c r="S9" s="330"/>
      <c r="T9" s="330"/>
      <c r="U9" s="330"/>
      <c r="V9" s="330"/>
    </row>
    <row r="10" spans="1:24" ht="12.75">
      <c r="A10" s="1"/>
      <c r="B10" s="1"/>
      <c r="C10" s="1"/>
      <c r="D10" s="1"/>
      <c r="E10" s="1"/>
      <c r="F10" s="1"/>
      <c r="G10" s="1"/>
      <c r="H10" s="1"/>
      <c r="I10" s="1"/>
      <c r="J10" s="1"/>
      <c r="K10" s="1"/>
      <c r="L10" s="1"/>
      <c r="M10" s="1"/>
      <c r="N10" s="1"/>
      <c r="O10" s="1"/>
      <c r="P10" s="1"/>
      <c r="Q10" s="1"/>
      <c r="R10" s="1"/>
      <c r="S10" s="1"/>
      <c r="T10" s="1"/>
      <c r="U10" s="1"/>
      <c r="V10" s="1"/>
    </row>
    <row r="11" spans="1:24" ht="12.75">
      <c r="A11" s="1"/>
      <c r="B11" s="2" t="s">
        <v>0</v>
      </c>
      <c r="C11" s="1"/>
      <c r="D11" s="346" t="str">
        <f>IF(Summary!D12&lt;&gt;"",Summary!D12,"")</f>
        <v/>
      </c>
      <c r="E11" s="347"/>
      <c r="F11" s="348"/>
      <c r="G11" s="1"/>
      <c r="H11" s="2"/>
      <c r="I11" s="1"/>
      <c r="J11" s="1"/>
      <c r="K11" s="1"/>
      <c r="L11" s="360"/>
      <c r="M11" s="360"/>
      <c r="N11" s="1"/>
      <c r="O11" s="1"/>
      <c r="P11" s="1"/>
      <c r="Q11" s="1"/>
      <c r="R11" s="1"/>
      <c r="S11" s="1"/>
      <c r="T11" s="1"/>
      <c r="U11" s="1"/>
      <c r="V11" s="204" t="s">
        <v>378</v>
      </c>
      <c r="W11" s="5">
        <v>1</v>
      </c>
      <c r="X11" s="5" t="s">
        <v>14</v>
      </c>
    </row>
    <row r="12" spans="1:24" ht="12.75" customHeight="1">
      <c r="A12" s="1"/>
      <c r="B12" s="2" t="s">
        <v>2</v>
      </c>
      <c r="C12" s="1"/>
      <c r="D12" s="346" t="str">
        <f>IF(Summary!D13&lt;&gt;"",Summary!D13,"")</f>
        <v/>
      </c>
      <c r="E12" s="347"/>
      <c r="F12" s="348"/>
      <c r="G12" s="1"/>
      <c r="H12" s="71" t="s">
        <v>9</v>
      </c>
      <c r="I12" s="1"/>
      <c r="J12" s="1"/>
      <c r="K12" s="1"/>
      <c r="L12" s="1"/>
      <c r="M12" s="45">
        <f>IF(Summary!O14&lt;&gt;"",Summary!O14,"")</f>
        <v>0</v>
      </c>
      <c r="N12" s="1"/>
      <c r="O12" s="1"/>
      <c r="P12" s="1"/>
      <c r="Q12" s="1"/>
      <c r="R12" s="1"/>
      <c r="S12" s="1"/>
      <c r="T12" s="1"/>
      <c r="U12" s="1"/>
      <c r="V12" s="92" t="s">
        <v>99</v>
      </c>
      <c r="W12" s="5">
        <v>2</v>
      </c>
      <c r="X12" s="5" t="s">
        <v>15</v>
      </c>
    </row>
    <row r="13" spans="1:24" ht="12.75">
      <c r="A13" s="1"/>
      <c r="B13" s="2" t="s">
        <v>3</v>
      </c>
      <c r="C13" s="1"/>
      <c r="D13" s="346" t="str">
        <f>IF(Summary!D14&lt;&gt;"",Summary!D14,"")</f>
        <v/>
      </c>
      <c r="E13" s="347"/>
      <c r="F13" s="348"/>
      <c r="G13" s="1"/>
      <c r="H13" s="2" t="s">
        <v>78</v>
      </c>
      <c r="I13" s="1"/>
      <c r="J13" s="1"/>
      <c r="K13" s="1"/>
      <c r="L13" s="1"/>
      <c r="M13" s="46" t="str">
        <f>IF(Summary!J15&lt;&gt;"",Summary!J15,"")</f>
        <v/>
      </c>
      <c r="N13" s="6"/>
      <c r="O13" s="1"/>
      <c r="P13" s="1"/>
      <c r="Q13" s="1"/>
      <c r="R13" s="1"/>
      <c r="S13" s="1"/>
      <c r="T13" s="1"/>
      <c r="U13" s="1"/>
      <c r="V13" s="93">
        <v>42704</v>
      </c>
      <c r="W13" s="5">
        <v>3</v>
      </c>
    </row>
    <row r="14" spans="1:24" ht="12.75" customHeight="1">
      <c r="A14" s="1"/>
      <c r="B14" s="2" t="s">
        <v>4</v>
      </c>
      <c r="C14" s="1"/>
      <c r="D14" s="346" t="str">
        <f>IF(Summary!D15&lt;&gt;"",Summary!D15,"")</f>
        <v/>
      </c>
      <c r="E14" s="347"/>
      <c r="F14" s="348"/>
      <c r="G14" s="1"/>
      <c r="H14" s="2" t="s">
        <v>12</v>
      </c>
      <c r="I14" s="1"/>
      <c r="J14" s="1"/>
      <c r="K14" s="1"/>
      <c r="L14" s="1"/>
      <c r="M14" s="46" t="str">
        <f>IF(Summary!O15&lt;&gt;"",Summary!O15,"")</f>
        <v/>
      </c>
      <c r="N14" s="1"/>
      <c r="O14" s="1"/>
      <c r="P14" s="1"/>
      <c r="Q14" s="1"/>
      <c r="R14" s="1"/>
      <c r="S14" s="1"/>
      <c r="T14" s="1"/>
      <c r="U14" s="1"/>
      <c r="V14" s="205" t="s">
        <v>379</v>
      </c>
      <c r="W14" s="5">
        <v>4</v>
      </c>
    </row>
    <row r="15" spans="1:24" ht="12.75">
      <c r="A15" s="1"/>
      <c r="B15" s="2" t="s">
        <v>60</v>
      </c>
      <c r="C15" s="1"/>
      <c r="D15" s="353" t="str">
        <f>IF(Summary!P59&lt;&gt;"",Summary!P59,"")</f>
        <v/>
      </c>
      <c r="E15" s="354"/>
      <c r="F15" s="355"/>
      <c r="G15" s="1"/>
      <c r="H15" s="89"/>
      <c r="I15" s="1"/>
      <c r="J15" s="1"/>
      <c r="K15" s="1"/>
      <c r="L15" s="1"/>
      <c r="M15" s="1"/>
      <c r="N15" s="1"/>
      <c r="O15" s="1"/>
      <c r="P15" s="1"/>
      <c r="Q15" s="1"/>
      <c r="R15" s="1"/>
      <c r="S15" s="1"/>
      <c r="T15" s="1"/>
      <c r="U15" s="1"/>
      <c r="V15" s="1"/>
    </row>
    <row r="16" spans="1:24" ht="12.75">
      <c r="A16" s="1"/>
      <c r="B16" s="89"/>
      <c r="C16" s="1"/>
      <c r="D16" s="356"/>
      <c r="E16" s="357"/>
      <c r="F16" s="358"/>
      <c r="G16" s="1"/>
      <c r="H16" s="89"/>
      <c r="I16" s="1"/>
      <c r="J16" s="1"/>
      <c r="K16" s="1"/>
      <c r="L16" s="1"/>
      <c r="M16" s="1"/>
      <c r="N16" s="1"/>
      <c r="O16" s="1"/>
      <c r="P16" s="1"/>
      <c r="Q16" s="1"/>
      <c r="R16" s="1"/>
      <c r="S16" s="1"/>
      <c r="T16" s="1"/>
      <c r="U16" s="1"/>
      <c r="V16" s="1"/>
    </row>
    <row r="17" spans="1:24" ht="12.75" customHeight="1">
      <c r="A17" s="1"/>
      <c r="B17" s="89"/>
      <c r="C17" s="1"/>
      <c r="D17" s="1"/>
      <c r="E17" s="1"/>
      <c r="F17" s="1"/>
      <c r="G17" s="1"/>
      <c r="H17" s="2"/>
      <c r="I17" s="1"/>
      <c r="J17" s="1"/>
      <c r="K17" s="1"/>
      <c r="L17" s="1"/>
      <c r="M17" s="7"/>
      <c r="N17" s="1"/>
      <c r="O17" s="1"/>
      <c r="P17" s="1"/>
      <c r="Q17" s="1"/>
      <c r="R17" s="1"/>
      <c r="S17" s="1"/>
      <c r="T17" s="1"/>
      <c r="U17" s="1"/>
      <c r="V17" s="1"/>
    </row>
    <row r="18" spans="1:24" ht="12.75">
      <c r="A18" s="1"/>
      <c r="B18" s="2" t="s">
        <v>5</v>
      </c>
      <c r="C18" s="1"/>
      <c r="D18" s="338"/>
      <c r="E18" s="322"/>
      <c r="F18" s="322"/>
      <c r="G18" s="322"/>
      <c r="H18" s="322"/>
      <c r="I18" s="322"/>
      <c r="J18" s="322"/>
      <c r="K18" s="322"/>
      <c r="L18" s="322"/>
      <c r="M18" s="323"/>
      <c r="N18" s="1"/>
      <c r="O18" s="1"/>
      <c r="P18" s="1"/>
      <c r="Q18" s="1"/>
      <c r="R18" s="1"/>
      <c r="S18" s="1"/>
      <c r="T18" s="1"/>
      <c r="U18" s="1"/>
      <c r="V18" s="1"/>
      <c r="X18" s="5">
        <f>IF(Summary!$L$13&lt;&gt;"Category 3",Summary!$F$20,"N")</f>
        <v>0</v>
      </c>
    </row>
    <row r="19" spans="1:24" ht="12.75">
      <c r="A19" s="1"/>
      <c r="B19" s="1"/>
      <c r="C19" s="1"/>
      <c r="D19" s="324"/>
      <c r="E19" s="359"/>
      <c r="F19" s="359"/>
      <c r="G19" s="359"/>
      <c r="H19" s="359"/>
      <c r="I19" s="359"/>
      <c r="J19" s="359"/>
      <c r="K19" s="359"/>
      <c r="L19" s="359"/>
      <c r="M19" s="326"/>
      <c r="N19" s="6"/>
      <c r="O19" s="1"/>
      <c r="P19" s="1"/>
      <c r="Q19" s="1"/>
      <c r="R19" s="1"/>
      <c r="S19" s="1"/>
      <c r="T19" s="1"/>
      <c r="U19" s="1"/>
      <c r="V19" s="1"/>
    </row>
    <row r="20" spans="1:24" ht="12.75" customHeight="1">
      <c r="A20" s="1"/>
      <c r="B20" s="1"/>
      <c r="C20" s="1"/>
      <c r="D20" s="324"/>
      <c r="E20" s="359"/>
      <c r="F20" s="359"/>
      <c r="G20" s="359"/>
      <c r="H20" s="359"/>
      <c r="I20" s="359"/>
      <c r="J20" s="359"/>
      <c r="K20" s="359"/>
      <c r="L20" s="359"/>
      <c r="M20" s="326"/>
      <c r="N20" s="1"/>
      <c r="O20" s="1"/>
      <c r="P20" s="1"/>
      <c r="Q20" s="1"/>
      <c r="R20" s="1"/>
      <c r="S20" s="1"/>
      <c r="T20" s="1"/>
      <c r="U20" s="1"/>
      <c r="V20" s="1"/>
    </row>
    <row r="21" spans="1:24" ht="13.5" customHeight="1">
      <c r="A21" s="1"/>
      <c r="B21" s="1"/>
      <c r="C21" s="1"/>
      <c r="D21" s="327"/>
      <c r="E21" s="328"/>
      <c r="F21" s="328"/>
      <c r="G21" s="328"/>
      <c r="H21" s="328"/>
      <c r="I21" s="328"/>
      <c r="J21" s="328"/>
      <c r="K21" s="328"/>
      <c r="L21" s="328"/>
      <c r="M21" s="329"/>
      <c r="N21" s="1"/>
      <c r="O21" s="1"/>
      <c r="P21" s="1"/>
      <c r="Q21" s="42"/>
      <c r="R21" s="42"/>
      <c r="S21" s="42"/>
      <c r="T21" s="42"/>
      <c r="U21" s="1"/>
      <c r="V21" s="1"/>
    </row>
    <row r="22" spans="1:24" ht="12.75">
      <c r="A22" s="1"/>
      <c r="B22" s="1"/>
      <c r="C22" s="1"/>
      <c r="D22" s="1"/>
      <c r="E22" s="1"/>
      <c r="F22" s="1"/>
      <c r="G22" s="1"/>
      <c r="H22" s="1"/>
      <c r="I22" s="1"/>
      <c r="J22" s="1"/>
      <c r="K22" s="1"/>
      <c r="L22" s="1"/>
      <c r="M22" s="1"/>
      <c r="N22" s="1"/>
      <c r="O22" s="1"/>
      <c r="P22" s="1"/>
      <c r="Q22" s="1"/>
      <c r="R22" s="1"/>
      <c r="S22" s="1"/>
      <c r="T22" s="1"/>
      <c r="U22" s="1"/>
      <c r="V22" s="1"/>
    </row>
    <row r="23" spans="1:24" ht="18">
      <c r="A23" s="330" t="s">
        <v>109</v>
      </c>
      <c r="B23" s="330"/>
      <c r="C23" s="330"/>
      <c r="D23" s="330"/>
      <c r="E23" s="330"/>
      <c r="F23" s="330"/>
      <c r="G23" s="330"/>
      <c r="H23" s="330"/>
      <c r="I23" s="330"/>
      <c r="J23" s="330"/>
      <c r="K23" s="330"/>
      <c r="L23" s="330"/>
      <c r="M23" s="330"/>
      <c r="N23" s="330"/>
      <c r="O23" s="330"/>
      <c r="P23" s="330"/>
      <c r="Q23" s="330"/>
      <c r="R23" s="330"/>
      <c r="S23" s="330"/>
      <c r="T23" s="330"/>
      <c r="U23" s="330"/>
      <c r="V23" s="330"/>
    </row>
    <row r="24" spans="1:24" ht="7.5" customHeight="1">
      <c r="A24" s="1"/>
      <c r="B24" s="1"/>
      <c r="C24" s="1"/>
      <c r="D24" s="1"/>
      <c r="E24" s="1"/>
      <c r="F24" s="1"/>
      <c r="G24" s="1"/>
      <c r="H24" s="1"/>
      <c r="I24" s="1"/>
      <c r="J24" s="1"/>
      <c r="K24" s="1"/>
      <c r="L24" s="1"/>
      <c r="M24" s="1"/>
      <c r="N24" s="1"/>
      <c r="O24" s="1"/>
      <c r="P24" s="1"/>
      <c r="Q24" s="1"/>
      <c r="R24" s="1"/>
      <c r="S24" s="1"/>
      <c r="T24" s="1"/>
      <c r="U24" s="1"/>
      <c r="V24" s="1"/>
      <c r="W24" s="14"/>
    </row>
    <row r="25" spans="1:24" ht="52.5" customHeight="1">
      <c r="A25" s="1"/>
      <c r="B25" s="73" t="s">
        <v>134</v>
      </c>
      <c r="C25" s="73" t="s">
        <v>30</v>
      </c>
      <c r="D25" s="73" t="s">
        <v>31</v>
      </c>
      <c r="E25" s="73" t="s">
        <v>32</v>
      </c>
      <c r="F25" s="73" t="s">
        <v>33</v>
      </c>
      <c r="G25" s="73" t="s">
        <v>34</v>
      </c>
      <c r="H25" s="73" t="s">
        <v>11</v>
      </c>
      <c r="I25" s="73" t="s">
        <v>35</v>
      </c>
      <c r="J25" s="73" t="s">
        <v>36</v>
      </c>
      <c r="K25" s="73" t="s">
        <v>25</v>
      </c>
      <c r="L25" s="73" t="s">
        <v>21</v>
      </c>
      <c r="M25" s="73" t="s">
        <v>20</v>
      </c>
      <c r="N25" s="73" t="s">
        <v>19</v>
      </c>
      <c r="O25" s="88" t="s">
        <v>26</v>
      </c>
      <c r="P25" s="75" t="s">
        <v>330</v>
      </c>
      <c r="Q25" s="75" t="s">
        <v>331</v>
      </c>
      <c r="R25" s="75" t="s">
        <v>332</v>
      </c>
      <c r="S25" s="75" t="s">
        <v>333</v>
      </c>
      <c r="T25" s="75" t="s">
        <v>334</v>
      </c>
      <c r="U25" s="75" t="s">
        <v>50</v>
      </c>
      <c r="V25" s="73" t="s">
        <v>49</v>
      </c>
    </row>
    <row r="26" spans="1:24" ht="12.75">
      <c r="A26" s="1">
        <v>1</v>
      </c>
      <c r="B26" s="47"/>
      <c r="C26" s="48"/>
      <c r="D26" s="49"/>
      <c r="E26" s="16"/>
      <c r="F26" s="16"/>
      <c r="G26" s="16"/>
      <c r="H26" s="16"/>
      <c r="I26" s="48"/>
      <c r="J26" s="16"/>
      <c r="K26" s="16"/>
      <c r="L26" s="16"/>
      <c r="M26" s="16"/>
      <c r="N26" s="16"/>
      <c r="O26" s="50"/>
      <c r="P26" s="50"/>
      <c r="Q26" s="50"/>
      <c r="R26" s="50"/>
      <c r="S26" s="50"/>
      <c r="T26" s="50"/>
      <c r="U26" s="50"/>
      <c r="V26" s="16"/>
      <c r="W26" s="34">
        <f>IF($C26&lt;&gt;"",1,0)</f>
        <v>0</v>
      </c>
      <c r="X26" s="13">
        <f>SUM(W26:W75)</f>
        <v>0</v>
      </c>
    </row>
    <row r="27" spans="1:24" ht="12.75">
      <c r="A27" s="1">
        <f t="shared" ref="A27:A58" si="0">A26+1</f>
        <v>2</v>
      </c>
      <c r="B27" s="47"/>
      <c r="C27" s="48"/>
      <c r="D27" s="49"/>
      <c r="E27" s="16"/>
      <c r="F27" s="16"/>
      <c r="G27" s="16"/>
      <c r="H27" s="16"/>
      <c r="I27" s="48"/>
      <c r="J27" s="16"/>
      <c r="K27" s="16"/>
      <c r="L27" s="16"/>
      <c r="M27" s="16"/>
      <c r="N27" s="16"/>
      <c r="O27" s="50"/>
      <c r="P27" s="50"/>
      <c r="Q27" s="50"/>
      <c r="R27" s="50"/>
      <c r="S27" s="50"/>
      <c r="T27" s="50"/>
      <c r="U27" s="50"/>
      <c r="V27" s="16"/>
      <c r="W27" s="34">
        <f t="shared" ref="W27:W75" si="1">IF($C27&lt;&gt;"",1,0)</f>
        <v>0</v>
      </c>
      <c r="X27" s="13"/>
    </row>
    <row r="28" spans="1:24" ht="12.75">
      <c r="A28" s="1">
        <f t="shared" si="0"/>
        <v>3</v>
      </c>
      <c r="B28" s="47"/>
      <c r="C28" s="48"/>
      <c r="D28" s="49"/>
      <c r="E28" s="16"/>
      <c r="F28" s="16"/>
      <c r="G28" s="16"/>
      <c r="H28" s="16"/>
      <c r="I28" s="48"/>
      <c r="J28" s="16"/>
      <c r="K28" s="16"/>
      <c r="L28" s="16"/>
      <c r="M28" s="16"/>
      <c r="N28" s="16"/>
      <c r="O28" s="50"/>
      <c r="P28" s="50"/>
      <c r="Q28" s="50"/>
      <c r="R28" s="50"/>
      <c r="S28" s="50"/>
      <c r="T28" s="50"/>
      <c r="U28" s="50"/>
      <c r="V28" s="16"/>
      <c r="W28" s="34">
        <f t="shared" si="1"/>
        <v>0</v>
      </c>
      <c r="X28" s="13"/>
    </row>
    <row r="29" spans="1:24" ht="12.75">
      <c r="A29" s="1">
        <f t="shared" si="0"/>
        <v>4</v>
      </c>
      <c r="B29" s="47"/>
      <c r="C29" s="48"/>
      <c r="D29" s="49"/>
      <c r="E29" s="16"/>
      <c r="F29" s="16"/>
      <c r="G29" s="16"/>
      <c r="H29" s="16"/>
      <c r="I29" s="48"/>
      <c r="J29" s="16"/>
      <c r="K29" s="16"/>
      <c r="L29" s="16"/>
      <c r="M29" s="16"/>
      <c r="N29" s="16"/>
      <c r="O29" s="50"/>
      <c r="P29" s="50"/>
      <c r="Q29" s="50"/>
      <c r="R29" s="50"/>
      <c r="S29" s="50"/>
      <c r="T29" s="50"/>
      <c r="U29" s="50"/>
      <c r="V29" s="16"/>
      <c r="W29" s="34">
        <f t="shared" si="1"/>
        <v>0</v>
      </c>
      <c r="X29" s="13"/>
    </row>
    <row r="30" spans="1:24" ht="12.75">
      <c r="A30" s="1">
        <f t="shared" si="0"/>
        <v>5</v>
      </c>
      <c r="B30" s="47"/>
      <c r="C30" s="48"/>
      <c r="D30" s="49"/>
      <c r="E30" s="16"/>
      <c r="F30" s="16"/>
      <c r="G30" s="16"/>
      <c r="H30" s="16"/>
      <c r="I30" s="48"/>
      <c r="J30" s="16"/>
      <c r="K30" s="16"/>
      <c r="L30" s="16"/>
      <c r="M30" s="16"/>
      <c r="N30" s="16"/>
      <c r="O30" s="50"/>
      <c r="P30" s="50"/>
      <c r="Q30" s="50"/>
      <c r="R30" s="50"/>
      <c r="S30" s="50"/>
      <c r="T30" s="50"/>
      <c r="U30" s="50"/>
      <c r="V30" s="16"/>
      <c r="W30" s="34">
        <f t="shared" si="1"/>
        <v>0</v>
      </c>
      <c r="X30" s="13"/>
    </row>
    <row r="31" spans="1:24" ht="12.75">
      <c r="A31" s="1">
        <f t="shared" si="0"/>
        <v>6</v>
      </c>
      <c r="B31" s="47"/>
      <c r="C31" s="48"/>
      <c r="D31" s="49"/>
      <c r="E31" s="16"/>
      <c r="F31" s="16"/>
      <c r="G31" s="16"/>
      <c r="H31" s="16"/>
      <c r="I31" s="48"/>
      <c r="J31" s="16"/>
      <c r="K31" s="16"/>
      <c r="L31" s="16"/>
      <c r="M31" s="16"/>
      <c r="N31" s="16"/>
      <c r="O31" s="50"/>
      <c r="P31" s="50"/>
      <c r="Q31" s="50"/>
      <c r="R31" s="50"/>
      <c r="S31" s="50"/>
      <c r="T31" s="50"/>
      <c r="U31" s="50"/>
      <c r="V31" s="16"/>
      <c r="W31" s="34">
        <f t="shared" si="1"/>
        <v>0</v>
      </c>
      <c r="X31" s="13"/>
    </row>
    <row r="32" spans="1:24" ht="12.75">
      <c r="A32" s="1">
        <f t="shared" si="0"/>
        <v>7</v>
      </c>
      <c r="B32" s="47"/>
      <c r="C32" s="48"/>
      <c r="D32" s="49"/>
      <c r="E32" s="16"/>
      <c r="F32" s="16"/>
      <c r="G32" s="16"/>
      <c r="H32" s="16"/>
      <c r="I32" s="48"/>
      <c r="J32" s="16"/>
      <c r="K32" s="16"/>
      <c r="L32" s="16"/>
      <c r="M32" s="16"/>
      <c r="N32" s="16"/>
      <c r="O32" s="50"/>
      <c r="P32" s="50"/>
      <c r="Q32" s="50"/>
      <c r="R32" s="50"/>
      <c r="S32" s="50"/>
      <c r="T32" s="50"/>
      <c r="U32" s="50"/>
      <c r="V32" s="16"/>
      <c r="W32" s="34">
        <f t="shared" si="1"/>
        <v>0</v>
      </c>
      <c r="X32" s="13"/>
    </row>
    <row r="33" spans="1:24" ht="12.75">
      <c r="A33" s="1">
        <f t="shared" si="0"/>
        <v>8</v>
      </c>
      <c r="B33" s="47"/>
      <c r="C33" s="48"/>
      <c r="D33" s="49"/>
      <c r="E33" s="16"/>
      <c r="F33" s="16"/>
      <c r="G33" s="16"/>
      <c r="H33" s="16"/>
      <c r="I33" s="48"/>
      <c r="J33" s="16"/>
      <c r="K33" s="16"/>
      <c r="L33" s="16"/>
      <c r="M33" s="16"/>
      <c r="N33" s="16"/>
      <c r="O33" s="50"/>
      <c r="P33" s="50"/>
      <c r="Q33" s="50"/>
      <c r="R33" s="50"/>
      <c r="S33" s="50"/>
      <c r="T33" s="50"/>
      <c r="U33" s="50"/>
      <c r="V33" s="16"/>
      <c r="W33" s="34">
        <f t="shared" si="1"/>
        <v>0</v>
      </c>
      <c r="X33" s="13"/>
    </row>
    <row r="34" spans="1:24" ht="12.75">
      <c r="A34" s="1">
        <f t="shared" si="0"/>
        <v>9</v>
      </c>
      <c r="B34" s="47"/>
      <c r="C34" s="48"/>
      <c r="D34" s="49"/>
      <c r="E34" s="16"/>
      <c r="F34" s="16"/>
      <c r="G34" s="16"/>
      <c r="H34" s="16"/>
      <c r="I34" s="48"/>
      <c r="J34" s="16"/>
      <c r="K34" s="16"/>
      <c r="L34" s="16"/>
      <c r="M34" s="16"/>
      <c r="N34" s="16"/>
      <c r="O34" s="50"/>
      <c r="P34" s="50"/>
      <c r="Q34" s="50"/>
      <c r="R34" s="50"/>
      <c r="S34" s="50"/>
      <c r="T34" s="50"/>
      <c r="U34" s="50"/>
      <c r="V34" s="16"/>
      <c r="W34" s="34">
        <f t="shared" si="1"/>
        <v>0</v>
      </c>
      <c r="X34" s="13"/>
    </row>
    <row r="35" spans="1:24" ht="12.75">
      <c r="A35" s="1">
        <f t="shared" si="0"/>
        <v>10</v>
      </c>
      <c r="B35" s="47"/>
      <c r="C35" s="48"/>
      <c r="D35" s="49"/>
      <c r="E35" s="16"/>
      <c r="F35" s="16"/>
      <c r="G35" s="16"/>
      <c r="H35" s="16"/>
      <c r="I35" s="48"/>
      <c r="J35" s="16"/>
      <c r="K35" s="16"/>
      <c r="L35" s="16"/>
      <c r="M35" s="16"/>
      <c r="N35" s="16"/>
      <c r="O35" s="50"/>
      <c r="P35" s="50"/>
      <c r="Q35" s="50"/>
      <c r="R35" s="50"/>
      <c r="S35" s="50"/>
      <c r="T35" s="50"/>
      <c r="U35" s="50"/>
      <c r="V35" s="16"/>
      <c r="W35" s="34">
        <f t="shared" si="1"/>
        <v>0</v>
      </c>
      <c r="X35" s="13"/>
    </row>
    <row r="36" spans="1:24" ht="12.75">
      <c r="A36" s="1">
        <f t="shared" si="0"/>
        <v>11</v>
      </c>
      <c r="B36" s="47"/>
      <c r="C36" s="48"/>
      <c r="D36" s="49"/>
      <c r="E36" s="16"/>
      <c r="F36" s="16"/>
      <c r="G36" s="16"/>
      <c r="H36" s="16"/>
      <c r="I36" s="48"/>
      <c r="J36" s="16"/>
      <c r="K36" s="16"/>
      <c r="L36" s="16"/>
      <c r="M36" s="16"/>
      <c r="N36" s="16"/>
      <c r="O36" s="50"/>
      <c r="P36" s="50"/>
      <c r="Q36" s="50"/>
      <c r="R36" s="50"/>
      <c r="S36" s="50"/>
      <c r="T36" s="50"/>
      <c r="U36" s="50"/>
      <c r="V36" s="16"/>
      <c r="W36" s="34">
        <f t="shared" si="1"/>
        <v>0</v>
      </c>
      <c r="X36" s="13"/>
    </row>
    <row r="37" spans="1:24" ht="12.75">
      <c r="A37" s="1">
        <f t="shared" si="0"/>
        <v>12</v>
      </c>
      <c r="B37" s="47"/>
      <c r="C37" s="48"/>
      <c r="D37" s="49"/>
      <c r="E37" s="16"/>
      <c r="F37" s="16"/>
      <c r="G37" s="16"/>
      <c r="H37" s="16"/>
      <c r="I37" s="48"/>
      <c r="J37" s="16"/>
      <c r="K37" s="16"/>
      <c r="L37" s="16"/>
      <c r="M37" s="16"/>
      <c r="N37" s="16"/>
      <c r="O37" s="50"/>
      <c r="P37" s="50"/>
      <c r="Q37" s="50"/>
      <c r="R37" s="50"/>
      <c r="S37" s="50"/>
      <c r="T37" s="50"/>
      <c r="U37" s="50"/>
      <c r="V37" s="16"/>
      <c r="W37" s="34">
        <f t="shared" si="1"/>
        <v>0</v>
      </c>
      <c r="X37" s="13"/>
    </row>
    <row r="38" spans="1:24" ht="12.75">
      <c r="A38" s="1">
        <f t="shared" si="0"/>
        <v>13</v>
      </c>
      <c r="B38" s="47"/>
      <c r="C38" s="48"/>
      <c r="D38" s="49"/>
      <c r="E38" s="16"/>
      <c r="F38" s="16"/>
      <c r="G38" s="16"/>
      <c r="H38" s="16"/>
      <c r="I38" s="48"/>
      <c r="J38" s="16"/>
      <c r="K38" s="16"/>
      <c r="L38" s="16"/>
      <c r="M38" s="16"/>
      <c r="N38" s="16"/>
      <c r="O38" s="50"/>
      <c r="P38" s="50"/>
      <c r="Q38" s="50"/>
      <c r="R38" s="50"/>
      <c r="S38" s="50"/>
      <c r="T38" s="50"/>
      <c r="U38" s="50"/>
      <c r="V38" s="16"/>
      <c r="W38" s="34">
        <f t="shared" si="1"/>
        <v>0</v>
      </c>
      <c r="X38" s="13"/>
    </row>
    <row r="39" spans="1:24" ht="12.75">
      <c r="A39" s="1">
        <f t="shared" si="0"/>
        <v>14</v>
      </c>
      <c r="B39" s="47"/>
      <c r="C39" s="48"/>
      <c r="D39" s="49"/>
      <c r="E39" s="16"/>
      <c r="F39" s="16"/>
      <c r="G39" s="16"/>
      <c r="H39" s="16"/>
      <c r="I39" s="48"/>
      <c r="J39" s="16"/>
      <c r="K39" s="16"/>
      <c r="L39" s="16"/>
      <c r="M39" s="16"/>
      <c r="N39" s="16"/>
      <c r="O39" s="50"/>
      <c r="P39" s="50"/>
      <c r="Q39" s="50"/>
      <c r="R39" s="50"/>
      <c r="S39" s="50"/>
      <c r="T39" s="50"/>
      <c r="U39" s="50"/>
      <c r="V39" s="16"/>
      <c r="W39" s="34">
        <f t="shared" si="1"/>
        <v>0</v>
      </c>
      <c r="X39" s="13"/>
    </row>
    <row r="40" spans="1:24" ht="12.75">
      <c r="A40" s="1">
        <f t="shared" si="0"/>
        <v>15</v>
      </c>
      <c r="B40" s="47"/>
      <c r="C40" s="48"/>
      <c r="D40" s="49"/>
      <c r="E40" s="16"/>
      <c r="F40" s="16"/>
      <c r="G40" s="16"/>
      <c r="H40" s="16"/>
      <c r="I40" s="48"/>
      <c r="J40" s="16"/>
      <c r="K40" s="16"/>
      <c r="L40" s="16"/>
      <c r="M40" s="16"/>
      <c r="N40" s="16"/>
      <c r="O40" s="50"/>
      <c r="P40" s="50"/>
      <c r="Q40" s="50"/>
      <c r="R40" s="50"/>
      <c r="S40" s="50"/>
      <c r="T40" s="50"/>
      <c r="U40" s="50"/>
      <c r="V40" s="16"/>
      <c r="W40" s="34">
        <f t="shared" si="1"/>
        <v>0</v>
      </c>
      <c r="X40" s="13"/>
    </row>
    <row r="41" spans="1:24" ht="12.75">
      <c r="A41" s="1">
        <f t="shared" si="0"/>
        <v>16</v>
      </c>
      <c r="B41" s="47"/>
      <c r="C41" s="48"/>
      <c r="D41" s="49"/>
      <c r="E41" s="16"/>
      <c r="F41" s="16"/>
      <c r="G41" s="16"/>
      <c r="H41" s="16"/>
      <c r="I41" s="48"/>
      <c r="J41" s="16"/>
      <c r="K41" s="16"/>
      <c r="L41" s="16"/>
      <c r="M41" s="16"/>
      <c r="N41" s="16"/>
      <c r="O41" s="50"/>
      <c r="P41" s="50"/>
      <c r="Q41" s="50"/>
      <c r="R41" s="50"/>
      <c r="S41" s="50"/>
      <c r="T41" s="50"/>
      <c r="U41" s="50"/>
      <c r="V41" s="16"/>
      <c r="W41" s="34">
        <f t="shared" si="1"/>
        <v>0</v>
      </c>
      <c r="X41" s="13"/>
    </row>
    <row r="42" spans="1:24" ht="12.75">
      <c r="A42" s="1">
        <f t="shared" si="0"/>
        <v>17</v>
      </c>
      <c r="B42" s="47"/>
      <c r="C42" s="48"/>
      <c r="D42" s="49"/>
      <c r="E42" s="16"/>
      <c r="F42" s="16"/>
      <c r="G42" s="16"/>
      <c r="H42" s="16"/>
      <c r="I42" s="48"/>
      <c r="J42" s="16"/>
      <c r="K42" s="16"/>
      <c r="L42" s="16"/>
      <c r="M42" s="16"/>
      <c r="N42" s="16"/>
      <c r="O42" s="50"/>
      <c r="P42" s="50"/>
      <c r="Q42" s="50"/>
      <c r="R42" s="50"/>
      <c r="S42" s="50"/>
      <c r="T42" s="50"/>
      <c r="U42" s="50"/>
      <c r="V42" s="16"/>
      <c r="W42" s="34">
        <f t="shared" si="1"/>
        <v>0</v>
      </c>
      <c r="X42" s="13"/>
    </row>
    <row r="43" spans="1:24" ht="12.75">
      <c r="A43" s="1">
        <f t="shared" si="0"/>
        <v>18</v>
      </c>
      <c r="B43" s="47"/>
      <c r="C43" s="48"/>
      <c r="D43" s="49"/>
      <c r="E43" s="16"/>
      <c r="F43" s="16"/>
      <c r="G43" s="16"/>
      <c r="H43" s="16"/>
      <c r="I43" s="48"/>
      <c r="J43" s="16"/>
      <c r="K43" s="16"/>
      <c r="L43" s="16"/>
      <c r="M43" s="16"/>
      <c r="N43" s="16"/>
      <c r="O43" s="50"/>
      <c r="P43" s="50"/>
      <c r="Q43" s="50"/>
      <c r="R43" s="50"/>
      <c r="S43" s="50"/>
      <c r="T43" s="50"/>
      <c r="U43" s="50"/>
      <c r="V43" s="16"/>
      <c r="W43" s="34">
        <f t="shared" si="1"/>
        <v>0</v>
      </c>
      <c r="X43" s="13"/>
    </row>
    <row r="44" spans="1:24" ht="12.75">
      <c r="A44" s="1">
        <f t="shared" si="0"/>
        <v>19</v>
      </c>
      <c r="B44" s="47"/>
      <c r="C44" s="48"/>
      <c r="D44" s="49"/>
      <c r="E44" s="16"/>
      <c r="F44" s="16"/>
      <c r="G44" s="16"/>
      <c r="H44" s="16"/>
      <c r="I44" s="48"/>
      <c r="J44" s="16"/>
      <c r="K44" s="16"/>
      <c r="L44" s="16"/>
      <c r="M44" s="16"/>
      <c r="N44" s="16"/>
      <c r="O44" s="50"/>
      <c r="P44" s="50"/>
      <c r="Q44" s="50"/>
      <c r="R44" s="50"/>
      <c r="S44" s="50"/>
      <c r="T44" s="50"/>
      <c r="U44" s="50"/>
      <c r="V44" s="16"/>
      <c r="W44" s="34">
        <f t="shared" si="1"/>
        <v>0</v>
      </c>
      <c r="X44" s="13"/>
    </row>
    <row r="45" spans="1:24" ht="12.75">
      <c r="A45" s="1">
        <f t="shared" si="0"/>
        <v>20</v>
      </c>
      <c r="B45" s="47"/>
      <c r="C45" s="48"/>
      <c r="D45" s="49"/>
      <c r="E45" s="16"/>
      <c r="F45" s="16"/>
      <c r="G45" s="16"/>
      <c r="H45" s="16"/>
      <c r="I45" s="48"/>
      <c r="J45" s="16"/>
      <c r="K45" s="16"/>
      <c r="L45" s="16"/>
      <c r="M45" s="16"/>
      <c r="N45" s="16"/>
      <c r="O45" s="50"/>
      <c r="P45" s="50"/>
      <c r="Q45" s="50"/>
      <c r="R45" s="50"/>
      <c r="S45" s="50"/>
      <c r="T45" s="50"/>
      <c r="U45" s="50"/>
      <c r="V45" s="16"/>
      <c r="W45" s="34">
        <f t="shared" si="1"/>
        <v>0</v>
      </c>
      <c r="X45" s="13"/>
    </row>
    <row r="46" spans="1:24" ht="12.75">
      <c r="A46" s="1">
        <f t="shared" si="0"/>
        <v>21</v>
      </c>
      <c r="B46" s="47"/>
      <c r="C46" s="48"/>
      <c r="D46" s="49"/>
      <c r="E46" s="16"/>
      <c r="F46" s="16"/>
      <c r="G46" s="16"/>
      <c r="H46" s="16"/>
      <c r="I46" s="48"/>
      <c r="J46" s="16"/>
      <c r="K46" s="16"/>
      <c r="L46" s="16"/>
      <c r="M46" s="16"/>
      <c r="N46" s="16"/>
      <c r="O46" s="50"/>
      <c r="P46" s="50"/>
      <c r="Q46" s="50"/>
      <c r="R46" s="50"/>
      <c r="S46" s="50"/>
      <c r="T46" s="50"/>
      <c r="U46" s="50"/>
      <c r="V46" s="16"/>
      <c r="W46" s="34">
        <f t="shared" si="1"/>
        <v>0</v>
      </c>
      <c r="X46" s="13"/>
    </row>
    <row r="47" spans="1:24" ht="12.75">
      <c r="A47" s="1">
        <f t="shared" si="0"/>
        <v>22</v>
      </c>
      <c r="B47" s="47"/>
      <c r="C47" s="48"/>
      <c r="D47" s="49"/>
      <c r="E47" s="16"/>
      <c r="F47" s="16"/>
      <c r="G47" s="16"/>
      <c r="H47" s="16"/>
      <c r="I47" s="48"/>
      <c r="J47" s="16"/>
      <c r="K47" s="16"/>
      <c r="L47" s="16"/>
      <c r="M47" s="16"/>
      <c r="N47" s="16"/>
      <c r="O47" s="50"/>
      <c r="P47" s="50"/>
      <c r="Q47" s="50"/>
      <c r="R47" s="50"/>
      <c r="S47" s="50"/>
      <c r="T47" s="50"/>
      <c r="U47" s="50"/>
      <c r="V47" s="16"/>
      <c r="W47" s="34">
        <f t="shared" si="1"/>
        <v>0</v>
      </c>
      <c r="X47" s="13"/>
    </row>
    <row r="48" spans="1:24" ht="12.75">
      <c r="A48" s="1">
        <f t="shared" si="0"/>
        <v>23</v>
      </c>
      <c r="B48" s="47"/>
      <c r="C48" s="48"/>
      <c r="D48" s="49"/>
      <c r="E48" s="16"/>
      <c r="F48" s="16"/>
      <c r="G48" s="16"/>
      <c r="H48" s="16"/>
      <c r="I48" s="48"/>
      <c r="J48" s="16"/>
      <c r="K48" s="16"/>
      <c r="L48" s="16"/>
      <c r="M48" s="16"/>
      <c r="N48" s="16"/>
      <c r="O48" s="50"/>
      <c r="P48" s="50"/>
      <c r="Q48" s="50"/>
      <c r="R48" s="50"/>
      <c r="S48" s="50"/>
      <c r="T48" s="50"/>
      <c r="U48" s="50"/>
      <c r="V48" s="16"/>
      <c r="W48" s="34">
        <f t="shared" si="1"/>
        <v>0</v>
      </c>
      <c r="X48" s="13"/>
    </row>
    <row r="49" spans="1:24" ht="12.75">
      <c r="A49" s="1">
        <f t="shared" si="0"/>
        <v>24</v>
      </c>
      <c r="B49" s="47"/>
      <c r="C49" s="48"/>
      <c r="D49" s="49"/>
      <c r="E49" s="16"/>
      <c r="F49" s="16"/>
      <c r="G49" s="16"/>
      <c r="H49" s="16"/>
      <c r="I49" s="48"/>
      <c r="J49" s="16"/>
      <c r="K49" s="16"/>
      <c r="L49" s="16"/>
      <c r="M49" s="16"/>
      <c r="N49" s="16"/>
      <c r="O49" s="50"/>
      <c r="P49" s="50"/>
      <c r="Q49" s="50"/>
      <c r="R49" s="50"/>
      <c r="S49" s="50"/>
      <c r="T49" s="50"/>
      <c r="U49" s="50"/>
      <c r="V49" s="16"/>
      <c r="W49" s="34">
        <f t="shared" si="1"/>
        <v>0</v>
      </c>
      <c r="X49" s="13"/>
    </row>
    <row r="50" spans="1:24" ht="12.75">
      <c r="A50" s="1">
        <f t="shared" si="0"/>
        <v>25</v>
      </c>
      <c r="B50" s="47"/>
      <c r="C50" s="48"/>
      <c r="D50" s="49"/>
      <c r="E50" s="16"/>
      <c r="F50" s="16"/>
      <c r="G50" s="16"/>
      <c r="H50" s="16"/>
      <c r="I50" s="48"/>
      <c r="J50" s="16"/>
      <c r="K50" s="16"/>
      <c r="L50" s="16"/>
      <c r="M50" s="16"/>
      <c r="N50" s="16"/>
      <c r="O50" s="50"/>
      <c r="P50" s="50"/>
      <c r="Q50" s="50"/>
      <c r="R50" s="50"/>
      <c r="S50" s="50"/>
      <c r="T50" s="50"/>
      <c r="U50" s="50"/>
      <c r="V50" s="16"/>
      <c r="W50" s="34">
        <f t="shared" si="1"/>
        <v>0</v>
      </c>
      <c r="X50" s="13"/>
    </row>
    <row r="51" spans="1:24" ht="12.75">
      <c r="A51" s="1">
        <f t="shared" si="0"/>
        <v>26</v>
      </c>
      <c r="B51" s="47"/>
      <c r="C51" s="48"/>
      <c r="D51" s="49"/>
      <c r="E51" s="16"/>
      <c r="F51" s="16"/>
      <c r="G51" s="16"/>
      <c r="H51" s="16"/>
      <c r="I51" s="48"/>
      <c r="J51" s="16"/>
      <c r="K51" s="16"/>
      <c r="L51" s="16"/>
      <c r="M51" s="16"/>
      <c r="N51" s="16"/>
      <c r="O51" s="50"/>
      <c r="P51" s="50"/>
      <c r="Q51" s="50"/>
      <c r="R51" s="50"/>
      <c r="S51" s="50"/>
      <c r="T51" s="50"/>
      <c r="U51" s="50"/>
      <c r="V51" s="16"/>
      <c r="W51" s="34">
        <f t="shared" si="1"/>
        <v>0</v>
      </c>
      <c r="X51" s="13"/>
    </row>
    <row r="52" spans="1:24" ht="12.75">
      <c r="A52" s="1">
        <f t="shared" si="0"/>
        <v>27</v>
      </c>
      <c r="B52" s="47"/>
      <c r="C52" s="48"/>
      <c r="D52" s="49"/>
      <c r="E52" s="16"/>
      <c r="F52" s="16"/>
      <c r="G52" s="16"/>
      <c r="H52" s="16"/>
      <c r="I52" s="48"/>
      <c r="J52" s="16"/>
      <c r="K52" s="16"/>
      <c r="L52" s="16"/>
      <c r="M52" s="16"/>
      <c r="N52" s="16"/>
      <c r="O52" s="50"/>
      <c r="P52" s="50"/>
      <c r="Q52" s="50"/>
      <c r="R52" s="50"/>
      <c r="S52" s="50"/>
      <c r="T52" s="50"/>
      <c r="U52" s="50"/>
      <c r="V52" s="16"/>
      <c r="W52" s="34">
        <f t="shared" si="1"/>
        <v>0</v>
      </c>
      <c r="X52" s="13"/>
    </row>
    <row r="53" spans="1:24" ht="12.75">
      <c r="A53" s="1">
        <f t="shared" si="0"/>
        <v>28</v>
      </c>
      <c r="B53" s="47"/>
      <c r="C53" s="48"/>
      <c r="D53" s="49"/>
      <c r="E53" s="16"/>
      <c r="F53" s="16"/>
      <c r="G53" s="16"/>
      <c r="H53" s="16"/>
      <c r="I53" s="48"/>
      <c r="J53" s="16"/>
      <c r="K53" s="16"/>
      <c r="L53" s="16"/>
      <c r="M53" s="16"/>
      <c r="N53" s="16"/>
      <c r="O53" s="50"/>
      <c r="P53" s="50"/>
      <c r="Q53" s="50"/>
      <c r="R53" s="50"/>
      <c r="S53" s="50"/>
      <c r="T53" s="50"/>
      <c r="U53" s="50"/>
      <c r="V53" s="16"/>
      <c r="W53" s="34">
        <f t="shared" si="1"/>
        <v>0</v>
      </c>
      <c r="X53" s="13"/>
    </row>
    <row r="54" spans="1:24" ht="12.75">
      <c r="A54" s="1">
        <f t="shared" si="0"/>
        <v>29</v>
      </c>
      <c r="B54" s="47"/>
      <c r="C54" s="48"/>
      <c r="D54" s="49"/>
      <c r="E54" s="16"/>
      <c r="F54" s="16"/>
      <c r="G54" s="16"/>
      <c r="H54" s="16"/>
      <c r="I54" s="48"/>
      <c r="J54" s="16"/>
      <c r="K54" s="16"/>
      <c r="L54" s="16"/>
      <c r="M54" s="16"/>
      <c r="N54" s="16"/>
      <c r="O54" s="50"/>
      <c r="P54" s="50"/>
      <c r="Q54" s="50"/>
      <c r="R54" s="50"/>
      <c r="S54" s="50"/>
      <c r="T54" s="50"/>
      <c r="U54" s="50"/>
      <c r="V54" s="16"/>
      <c r="W54" s="34">
        <f t="shared" si="1"/>
        <v>0</v>
      </c>
      <c r="X54" s="13"/>
    </row>
    <row r="55" spans="1:24" ht="12.75">
      <c r="A55" s="1">
        <f t="shared" si="0"/>
        <v>30</v>
      </c>
      <c r="B55" s="47"/>
      <c r="C55" s="48"/>
      <c r="D55" s="49"/>
      <c r="E55" s="16"/>
      <c r="F55" s="16"/>
      <c r="G55" s="16"/>
      <c r="H55" s="16"/>
      <c r="I55" s="48"/>
      <c r="J55" s="16"/>
      <c r="K55" s="16"/>
      <c r="L55" s="16"/>
      <c r="M55" s="16"/>
      <c r="N55" s="16"/>
      <c r="O55" s="50"/>
      <c r="P55" s="50"/>
      <c r="Q55" s="50"/>
      <c r="R55" s="50"/>
      <c r="S55" s="50"/>
      <c r="T55" s="50"/>
      <c r="U55" s="50"/>
      <c r="V55" s="16"/>
      <c r="W55" s="34">
        <f t="shared" si="1"/>
        <v>0</v>
      </c>
      <c r="X55" s="13"/>
    </row>
    <row r="56" spans="1:24" ht="12.75">
      <c r="A56" s="1">
        <f t="shared" si="0"/>
        <v>31</v>
      </c>
      <c r="B56" s="47"/>
      <c r="C56" s="48"/>
      <c r="D56" s="49"/>
      <c r="E56" s="16"/>
      <c r="F56" s="16"/>
      <c r="G56" s="16"/>
      <c r="H56" s="16"/>
      <c r="I56" s="48"/>
      <c r="J56" s="16"/>
      <c r="K56" s="16"/>
      <c r="L56" s="16"/>
      <c r="M56" s="16"/>
      <c r="N56" s="16"/>
      <c r="O56" s="50"/>
      <c r="P56" s="50"/>
      <c r="Q56" s="50"/>
      <c r="R56" s="50"/>
      <c r="S56" s="50"/>
      <c r="T56" s="50"/>
      <c r="U56" s="50"/>
      <c r="V56" s="16"/>
      <c r="W56" s="34">
        <f t="shared" si="1"/>
        <v>0</v>
      </c>
      <c r="X56" s="13"/>
    </row>
    <row r="57" spans="1:24" ht="12.75">
      <c r="A57" s="1">
        <f t="shared" si="0"/>
        <v>32</v>
      </c>
      <c r="B57" s="47"/>
      <c r="C57" s="48"/>
      <c r="D57" s="49"/>
      <c r="E57" s="16"/>
      <c r="F57" s="16"/>
      <c r="G57" s="16"/>
      <c r="H57" s="16"/>
      <c r="I57" s="48"/>
      <c r="J57" s="16"/>
      <c r="K57" s="16"/>
      <c r="L57" s="16"/>
      <c r="M57" s="16"/>
      <c r="N57" s="16"/>
      <c r="O57" s="50"/>
      <c r="P57" s="50"/>
      <c r="Q57" s="50"/>
      <c r="R57" s="50"/>
      <c r="S57" s="50"/>
      <c r="T57" s="50"/>
      <c r="U57" s="50"/>
      <c r="V57" s="16"/>
      <c r="W57" s="34">
        <f t="shared" si="1"/>
        <v>0</v>
      </c>
      <c r="X57" s="13"/>
    </row>
    <row r="58" spans="1:24" ht="12.75">
      <c r="A58" s="1">
        <f t="shared" si="0"/>
        <v>33</v>
      </c>
      <c r="B58" s="47"/>
      <c r="C58" s="48"/>
      <c r="D58" s="49"/>
      <c r="E58" s="16"/>
      <c r="F58" s="16"/>
      <c r="G58" s="16"/>
      <c r="H58" s="16"/>
      <c r="I58" s="48"/>
      <c r="J58" s="16"/>
      <c r="K58" s="16"/>
      <c r="L58" s="16"/>
      <c r="M58" s="16"/>
      <c r="N58" s="16"/>
      <c r="O58" s="50"/>
      <c r="P58" s="50"/>
      <c r="Q58" s="50"/>
      <c r="R58" s="50"/>
      <c r="S58" s="50"/>
      <c r="T58" s="50"/>
      <c r="U58" s="50"/>
      <c r="V58" s="16"/>
      <c r="W58" s="34">
        <f t="shared" si="1"/>
        <v>0</v>
      </c>
      <c r="X58" s="13"/>
    </row>
    <row r="59" spans="1:24" ht="12.75">
      <c r="A59" s="1">
        <f t="shared" ref="A59:A75" si="2">A58+1</f>
        <v>34</v>
      </c>
      <c r="B59" s="47"/>
      <c r="C59" s="48"/>
      <c r="D59" s="49"/>
      <c r="E59" s="16"/>
      <c r="F59" s="16"/>
      <c r="G59" s="16"/>
      <c r="H59" s="16"/>
      <c r="I59" s="48"/>
      <c r="J59" s="16"/>
      <c r="K59" s="16"/>
      <c r="L59" s="16"/>
      <c r="M59" s="16"/>
      <c r="N59" s="16"/>
      <c r="O59" s="50"/>
      <c r="P59" s="50"/>
      <c r="Q59" s="50"/>
      <c r="R59" s="50"/>
      <c r="S59" s="50"/>
      <c r="T59" s="50"/>
      <c r="U59" s="50"/>
      <c r="V59" s="16"/>
      <c r="W59" s="34">
        <f t="shared" si="1"/>
        <v>0</v>
      </c>
      <c r="X59" s="13"/>
    </row>
    <row r="60" spans="1:24" ht="12.75">
      <c r="A60" s="1">
        <f t="shared" si="2"/>
        <v>35</v>
      </c>
      <c r="B60" s="47"/>
      <c r="C60" s="48"/>
      <c r="D60" s="49"/>
      <c r="E60" s="16"/>
      <c r="F60" s="16"/>
      <c r="G60" s="16"/>
      <c r="H60" s="16"/>
      <c r="I60" s="48"/>
      <c r="J60" s="16"/>
      <c r="K60" s="16"/>
      <c r="L60" s="16"/>
      <c r="M60" s="16"/>
      <c r="N60" s="16"/>
      <c r="O60" s="50"/>
      <c r="P60" s="50"/>
      <c r="Q60" s="50"/>
      <c r="R60" s="50"/>
      <c r="S60" s="50"/>
      <c r="T60" s="50"/>
      <c r="U60" s="50"/>
      <c r="V60" s="16"/>
      <c r="W60" s="34">
        <f t="shared" si="1"/>
        <v>0</v>
      </c>
      <c r="X60" s="13"/>
    </row>
    <row r="61" spans="1:24" ht="12.75">
      <c r="A61" s="1">
        <f t="shared" si="2"/>
        <v>36</v>
      </c>
      <c r="B61" s="47"/>
      <c r="C61" s="48"/>
      <c r="D61" s="49"/>
      <c r="E61" s="16"/>
      <c r="F61" s="16"/>
      <c r="G61" s="16"/>
      <c r="H61" s="16"/>
      <c r="I61" s="48"/>
      <c r="J61" s="16"/>
      <c r="K61" s="16"/>
      <c r="L61" s="16"/>
      <c r="M61" s="16"/>
      <c r="N61" s="16"/>
      <c r="O61" s="50"/>
      <c r="P61" s="50"/>
      <c r="Q61" s="50"/>
      <c r="R61" s="50"/>
      <c r="S61" s="50"/>
      <c r="T61" s="50"/>
      <c r="U61" s="50"/>
      <c r="V61" s="16"/>
      <c r="W61" s="34">
        <f t="shared" si="1"/>
        <v>0</v>
      </c>
      <c r="X61" s="13"/>
    </row>
    <row r="62" spans="1:24" ht="12.75">
      <c r="A62" s="1">
        <f t="shared" si="2"/>
        <v>37</v>
      </c>
      <c r="B62" s="47"/>
      <c r="C62" s="48"/>
      <c r="D62" s="49"/>
      <c r="E62" s="16"/>
      <c r="F62" s="16"/>
      <c r="G62" s="16"/>
      <c r="H62" s="16"/>
      <c r="I62" s="48"/>
      <c r="J62" s="16"/>
      <c r="K62" s="16"/>
      <c r="L62" s="16"/>
      <c r="M62" s="16"/>
      <c r="N62" s="16"/>
      <c r="O62" s="50"/>
      <c r="P62" s="50"/>
      <c r="Q62" s="50"/>
      <c r="R62" s="50"/>
      <c r="S62" s="50"/>
      <c r="T62" s="50"/>
      <c r="U62" s="50"/>
      <c r="V62" s="16"/>
      <c r="W62" s="34">
        <f t="shared" si="1"/>
        <v>0</v>
      </c>
      <c r="X62" s="13"/>
    </row>
    <row r="63" spans="1:24" ht="12.75">
      <c r="A63" s="1">
        <f t="shared" si="2"/>
        <v>38</v>
      </c>
      <c r="B63" s="47"/>
      <c r="C63" s="48"/>
      <c r="D63" s="49"/>
      <c r="E63" s="16"/>
      <c r="F63" s="16"/>
      <c r="G63" s="16"/>
      <c r="H63" s="16"/>
      <c r="I63" s="48"/>
      <c r="J63" s="16"/>
      <c r="K63" s="16"/>
      <c r="L63" s="16"/>
      <c r="M63" s="16"/>
      <c r="N63" s="16"/>
      <c r="O63" s="50"/>
      <c r="P63" s="50"/>
      <c r="Q63" s="50"/>
      <c r="R63" s="50"/>
      <c r="S63" s="50"/>
      <c r="T63" s="50"/>
      <c r="U63" s="50"/>
      <c r="V63" s="16"/>
      <c r="W63" s="34">
        <f t="shared" si="1"/>
        <v>0</v>
      </c>
      <c r="X63" s="13"/>
    </row>
    <row r="64" spans="1:24" ht="12.75">
      <c r="A64" s="1">
        <f t="shared" si="2"/>
        <v>39</v>
      </c>
      <c r="B64" s="47"/>
      <c r="C64" s="48"/>
      <c r="D64" s="49"/>
      <c r="E64" s="16"/>
      <c r="F64" s="16"/>
      <c r="G64" s="16"/>
      <c r="H64" s="16"/>
      <c r="I64" s="48"/>
      <c r="J64" s="16"/>
      <c r="K64" s="16"/>
      <c r="L64" s="16"/>
      <c r="M64" s="16"/>
      <c r="N64" s="16"/>
      <c r="O64" s="50"/>
      <c r="P64" s="50"/>
      <c r="Q64" s="50"/>
      <c r="R64" s="50"/>
      <c r="S64" s="50"/>
      <c r="T64" s="50"/>
      <c r="U64" s="50"/>
      <c r="V64" s="16"/>
      <c r="W64" s="34">
        <f t="shared" si="1"/>
        <v>0</v>
      </c>
      <c r="X64" s="13"/>
    </row>
    <row r="65" spans="1:24" ht="12.75">
      <c r="A65" s="1">
        <f t="shared" si="2"/>
        <v>40</v>
      </c>
      <c r="B65" s="47"/>
      <c r="C65" s="48"/>
      <c r="D65" s="49"/>
      <c r="E65" s="16"/>
      <c r="F65" s="16"/>
      <c r="G65" s="16"/>
      <c r="H65" s="16"/>
      <c r="I65" s="48"/>
      <c r="J65" s="16"/>
      <c r="K65" s="16"/>
      <c r="L65" s="16"/>
      <c r="M65" s="16"/>
      <c r="N65" s="16"/>
      <c r="O65" s="50"/>
      <c r="P65" s="50"/>
      <c r="Q65" s="50"/>
      <c r="R65" s="50"/>
      <c r="S65" s="50"/>
      <c r="T65" s="50"/>
      <c r="U65" s="50"/>
      <c r="V65" s="16"/>
      <c r="W65" s="34">
        <f t="shared" si="1"/>
        <v>0</v>
      </c>
      <c r="X65" s="13"/>
    </row>
    <row r="66" spans="1:24" ht="12.75">
      <c r="A66" s="1">
        <f t="shared" si="2"/>
        <v>41</v>
      </c>
      <c r="B66" s="47"/>
      <c r="C66" s="48"/>
      <c r="D66" s="49"/>
      <c r="E66" s="16"/>
      <c r="F66" s="16"/>
      <c r="G66" s="16"/>
      <c r="H66" s="16"/>
      <c r="I66" s="48"/>
      <c r="J66" s="16"/>
      <c r="K66" s="16"/>
      <c r="L66" s="16"/>
      <c r="M66" s="16"/>
      <c r="N66" s="16"/>
      <c r="O66" s="50"/>
      <c r="P66" s="50"/>
      <c r="Q66" s="50"/>
      <c r="R66" s="50"/>
      <c r="S66" s="50"/>
      <c r="T66" s="50"/>
      <c r="U66" s="50"/>
      <c r="V66" s="16"/>
      <c r="W66" s="34">
        <f t="shared" si="1"/>
        <v>0</v>
      </c>
      <c r="X66" s="13"/>
    </row>
    <row r="67" spans="1:24" ht="12.75">
      <c r="A67" s="1">
        <f t="shared" si="2"/>
        <v>42</v>
      </c>
      <c r="B67" s="47"/>
      <c r="C67" s="48"/>
      <c r="D67" s="49"/>
      <c r="E67" s="16"/>
      <c r="F67" s="16"/>
      <c r="G67" s="16"/>
      <c r="H67" s="16"/>
      <c r="I67" s="48"/>
      <c r="J67" s="16"/>
      <c r="K67" s="16"/>
      <c r="L67" s="16"/>
      <c r="M67" s="16"/>
      <c r="N67" s="16"/>
      <c r="O67" s="50"/>
      <c r="P67" s="50"/>
      <c r="Q67" s="50"/>
      <c r="R67" s="50"/>
      <c r="S67" s="50"/>
      <c r="T67" s="50"/>
      <c r="U67" s="50"/>
      <c r="V67" s="16"/>
      <c r="W67" s="34">
        <f t="shared" si="1"/>
        <v>0</v>
      </c>
      <c r="X67" s="13"/>
    </row>
    <row r="68" spans="1:24" ht="12.75">
      <c r="A68" s="1">
        <f t="shared" si="2"/>
        <v>43</v>
      </c>
      <c r="B68" s="47"/>
      <c r="C68" s="48"/>
      <c r="D68" s="49"/>
      <c r="E68" s="16"/>
      <c r="F68" s="16"/>
      <c r="G68" s="16"/>
      <c r="H68" s="16"/>
      <c r="I68" s="48"/>
      <c r="J68" s="16"/>
      <c r="K68" s="16"/>
      <c r="L68" s="16"/>
      <c r="M68" s="16"/>
      <c r="N68" s="16"/>
      <c r="O68" s="50"/>
      <c r="P68" s="50"/>
      <c r="Q68" s="50"/>
      <c r="R68" s="50"/>
      <c r="S68" s="50"/>
      <c r="T68" s="50"/>
      <c r="U68" s="50"/>
      <c r="V68" s="16"/>
      <c r="W68" s="34">
        <f t="shared" si="1"/>
        <v>0</v>
      </c>
      <c r="X68" s="13"/>
    </row>
    <row r="69" spans="1:24" ht="12.75">
      <c r="A69" s="1">
        <f t="shared" si="2"/>
        <v>44</v>
      </c>
      <c r="B69" s="47"/>
      <c r="C69" s="48"/>
      <c r="D69" s="49"/>
      <c r="E69" s="16"/>
      <c r="F69" s="16"/>
      <c r="G69" s="16"/>
      <c r="H69" s="16"/>
      <c r="I69" s="48"/>
      <c r="J69" s="16"/>
      <c r="K69" s="16"/>
      <c r="L69" s="16"/>
      <c r="M69" s="16"/>
      <c r="N69" s="16"/>
      <c r="O69" s="50"/>
      <c r="P69" s="50"/>
      <c r="Q69" s="50"/>
      <c r="R69" s="50"/>
      <c r="S69" s="50"/>
      <c r="T69" s="50"/>
      <c r="U69" s="50"/>
      <c r="V69" s="16"/>
      <c r="W69" s="34">
        <f t="shared" si="1"/>
        <v>0</v>
      </c>
      <c r="X69" s="13"/>
    </row>
    <row r="70" spans="1:24" ht="12.75">
      <c r="A70" s="1">
        <f t="shared" si="2"/>
        <v>45</v>
      </c>
      <c r="B70" s="47"/>
      <c r="C70" s="48"/>
      <c r="D70" s="49"/>
      <c r="E70" s="16"/>
      <c r="F70" s="16"/>
      <c r="G70" s="16"/>
      <c r="H70" s="16"/>
      <c r="I70" s="48"/>
      <c r="J70" s="16"/>
      <c r="K70" s="16"/>
      <c r="L70" s="16"/>
      <c r="M70" s="16"/>
      <c r="N70" s="16"/>
      <c r="O70" s="50"/>
      <c r="P70" s="50"/>
      <c r="Q70" s="50"/>
      <c r="R70" s="50"/>
      <c r="S70" s="50"/>
      <c r="T70" s="50"/>
      <c r="U70" s="50"/>
      <c r="V70" s="16"/>
      <c r="W70" s="34">
        <f t="shared" si="1"/>
        <v>0</v>
      </c>
      <c r="X70" s="13"/>
    </row>
    <row r="71" spans="1:24" ht="12.75">
      <c r="A71" s="1">
        <f t="shared" si="2"/>
        <v>46</v>
      </c>
      <c r="B71" s="47"/>
      <c r="C71" s="48"/>
      <c r="D71" s="49"/>
      <c r="E71" s="16"/>
      <c r="F71" s="16"/>
      <c r="G71" s="16"/>
      <c r="H71" s="16"/>
      <c r="I71" s="48"/>
      <c r="J71" s="16"/>
      <c r="K71" s="16"/>
      <c r="L71" s="16"/>
      <c r="M71" s="16"/>
      <c r="N71" s="16"/>
      <c r="O71" s="50"/>
      <c r="P71" s="50"/>
      <c r="Q71" s="50"/>
      <c r="R71" s="50"/>
      <c r="S71" s="50"/>
      <c r="T71" s="50"/>
      <c r="U71" s="50"/>
      <c r="V71" s="16"/>
      <c r="W71" s="34">
        <f t="shared" si="1"/>
        <v>0</v>
      </c>
      <c r="X71" s="13"/>
    </row>
    <row r="72" spans="1:24" ht="12.75">
      <c r="A72" s="1">
        <f t="shared" si="2"/>
        <v>47</v>
      </c>
      <c r="B72" s="47"/>
      <c r="C72" s="48"/>
      <c r="D72" s="49"/>
      <c r="E72" s="16"/>
      <c r="F72" s="16"/>
      <c r="G72" s="16"/>
      <c r="H72" s="16"/>
      <c r="I72" s="48"/>
      <c r="J72" s="16"/>
      <c r="K72" s="16"/>
      <c r="L72" s="16"/>
      <c r="M72" s="16"/>
      <c r="N72" s="16"/>
      <c r="O72" s="50"/>
      <c r="P72" s="50"/>
      <c r="Q72" s="50"/>
      <c r="R72" s="50"/>
      <c r="S72" s="50"/>
      <c r="T72" s="50"/>
      <c r="U72" s="50"/>
      <c r="V72" s="16"/>
      <c r="W72" s="34">
        <f t="shared" si="1"/>
        <v>0</v>
      </c>
      <c r="X72" s="13"/>
    </row>
    <row r="73" spans="1:24" ht="12.75">
      <c r="A73" s="1">
        <f t="shared" si="2"/>
        <v>48</v>
      </c>
      <c r="B73" s="47"/>
      <c r="C73" s="48"/>
      <c r="D73" s="49"/>
      <c r="E73" s="16"/>
      <c r="F73" s="16"/>
      <c r="G73" s="16"/>
      <c r="H73" s="16"/>
      <c r="I73" s="48"/>
      <c r="J73" s="16"/>
      <c r="K73" s="16"/>
      <c r="L73" s="16"/>
      <c r="M73" s="16"/>
      <c r="N73" s="16"/>
      <c r="O73" s="50"/>
      <c r="P73" s="50"/>
      <c r="Q73" s="50"/>
      <c r="R73" s="50"/>
      <c r="S73" s="50"/>
      <c r="T73" s="50"/>
      <c r="U73" s="50"/>
      <c r="V73" s="16"/>
      <c r="W73" s="34">
        <f t="shared" si="1"/>
        <v>0</v>
      </c>
      <c r="X73" s="13"/>
    </row>
    <row r="74" spans="1:24" ht="12.75">
      <c r="A74" s="1">
        <f t="shared" si="2"/>
        <v>49</v>
      </c>
      <c r="B74" s="47"/>
      <c r="C74" s="48"/>
      <c r="D74" s="49"/>
      <c r="E74" s="16"/>
      <c r="F74" s="16"/>
      <c r="G74" s="16"/>
      <c r="H74" s="16"/>
      <c r="I74" s="48"/>
      <c r="J74" s="16"/>
      <c r="K74" s="16"/>
      <c r="L74" s="16"/>
      <c r="M74" s="16"/>
      <c r="N74" s="16"/>
      <c r="O74" s="50"/>
      <c r="P74" s="50"/>
      <c r="Q74" s="50"/>
      <c r="R74" s="50"/>
      <c r="S74" s="50"/>
      <c r="T74" s="50"/>
      <c r="U74" s="50"/>
      <c r="V74" s="16"/>
      <c r="W74" s="34">
        <f t="shared" si="1"/>
        <v>0</v>
      </c>
      <c r="X74" s="13"/>
    </row>
    <row r="75" spans="1:24" ht="12.75">
      <c r="A75" s="1">
        <f t="shared" si="2"/>
        <v>50</v>
      </c>
      <c r="B75" s="47"/>
      <c r="C75" s="48"/>
      <c r="D75" s="49"/>
      <c r="E75" s="16"/>
      <c r="F75" s="16"/>
      <c r="G75" s="16"/>
      <c r="H75" s="16"/>
      <c r="I75" s="48"/>
      <c r="J75" s="16"/>
      <c r="K75" s="16"/>
      <c r="L75" s="16"/>
      <c r="M75" s="16"/>
      <c r="N75" s="16"/>
      <c r="O75" s="50"/>
      <c r="P75" s="50"/>
      <c r="Q75" s="50"/>
      <c r="R75" s="50"/>
      <c r="S75" s="50"/>
      <c r="T75" s="50"/>
      <c r="U75" s="50"/>
      <c r="V75" s="16"/>
      <c r="W75" s="34">
        <f t="shared" si="1"/>
        <v>0</v>
      </c>
      <c r="X75" s="13"/>
    </row>
    <row r="76" spans="1:24" ht="13.5" thickBot="1">
      <c r="A76" s="157"/>
      <c r="B76" s="157"/>
      <c r="C76" s="157"/>
      <c r="D76" s="157"/>
      <c r="E76" s="157"/>
      <c r="F76" s="157"/>
      <c r="G76" s="157"/>
      <c r="H76" s="157"/>
      <c r="I76" s="157"/>
      <c r="J76" s="157"/>
      <c r="K76" s="157"/>
      <c r="L76" s="157"/>
      <c r="M76" s="157"/>
      <c r="N76" s="157"/>
      <c r="O76" s="157"/>
      <c r="P76" s="157"/>
      <c r="Q76" s="157"/>
      <c r="R76" s="157"/>
      <c r="S76" s="157"/>
      <c r="T76" s="157"/>
      <c r="U76" s="157"/>
      <c r="V76" s="157"/>
    </row>
    <row r="77" spans="1:24" ht="16.5" thickBot="1">
      <c r="A77" s="157"/>
      <c r="B77" s="157"/>
      <c r="C77" s="157"/>
      <c r="D77" s="157"/>
      <c r="E77" s="273" t="s">
        <v>95</v>
      </c>
      <c r="F77" s="274"/>
      <c r="G77" s="274"/>
      <c r="H77" s="274"/>
      <c r="I77" s="274"/>
      <c r="J77" s="274"/>
      <c r="K77" s="274"/>
      <c r="L77" s="274"/>
      <c r="M77" s="274"/>
      <c r="N77" s="274"/>
      <c r="O77" s="274"/>
      <c r="P77" s="274"/>
      <c r="Q77" s="274"/>
      <c r="R77" s="274"/>
      <c r="S77" s="275"/>
      <c r="T77" s="191"/>
      <c r="U77" s="157"/>
      <c r="V77" s="157"/>
      <c r="W77" s="157"/>
      <c r="X77" s="157"/>
    </row>
    <row r="78" spans="1:24" ht="12.75">
      <c r="A78" s="157"/>
      <c r="B78" s="157"/>
      <c r="C78" s="157"/>
      <c r="D78" s="157"/>
      <c r="E78" s="276" t="s">
        <v>106</v>
      </c>
      <c r="F78" s="277"/>
      <c r="G78" s="277"/>
      <c r="H78" s="277"/>
      <c r="I78" s="277"/>
      <c r="J78" s="277"/>
      <c r="K78" s="277"/>
      <c r="L78" s="277"/>
      <c r="M78" s="277"/>
      <c r="N78" s="277"/>
      <c r="O78" s="277"/>
      <c r="P78" s="277"/>
      <c r="Q78" s="277"/>
      <c r="R78" s="277"/>
      <c r="S78" s="278"/>
      <c r="T78" s="192"/>
      <c r="U78" s="157"/>
      <c r="V78" s="157"/>
      <c r="W78" s="157"/>
      <c r="X78" s="157"/>
    </row>
    <row r="79" spans="1:24" ht="12.75">
      <c r="A79" s="157"/>
      <c r="B79" s="157"/>
      <c r="C79" s="157"/>
      <c r="D79" s="157"/>
      <c r="E79" s="279"/>
      <c r="F79" s="280"/>
      <c r="G79" s="280"/>
      <c r="H79" s="280"/>
      <c r="I79" s="280"/>
      <c r="J79" s="280"/>
      <c r="K79" s="280"/>
      <c r="L79" s="280"/>
      <c r="M79" s="280"/>
      <c r="N79" s="280"/>
      <c r="O79" s="280"/>
      <c r="P79" s="280"/>
      <c r="Q79" s="280"/>
      <c r="R79" s="280"/>
      <c r="S79" s="281"/>
      <c r="T79" s="192"/>
      <c r="U79" s="157"/>
      <c r="V79" s="157"/>
      <c r="W79" s="157"/>
      <c r="X79" s="157"/>
    </row>
    <row r="80" spans="1:24" ht="13.5" thickBot="1">
      <c r="A80" s="157"/>
      <c r="B80" s="157"/>
      <c r="C80" s="157"/>
      <c r="D80" s="157"/>
      <c r="E80" s="282"/>
      <c r="F80" s="283"/>
      <c r="G80" s="283"/>
      <c r="H80" s="283"/>
      <c r="I80" s="283"/>
      <c r="J80" s="283"/>
      <c r="K80" s="283"/>
      <c r="L80" s="283"/>
      <c r="M80" s="283"/>
      <c r="N80" s="283"/>
      <c r="O80" s="283"/>
      <c r="P80" s="283"/>
      <c r="Q80" s="283"/>
      <c r="R80" s="283"/>
      <c r="S80" s="284"/>
      <c r="T80" s="192"/>
      <c r="U80" s="157"/>
      <c r="V80" s="157"/>
      <c r="W80" s="157"/>
      <c r="X80" s="157"/>
    </row>
  </sheetData>
  <sheetProtection password="E3E4" sheet="1" objects="1" scenarios="1"/>
  <mergeCells count="18">
    <mergeCell ref="E77:S77"/>
    <mergeCell ref="E78:S80"/>
    <mergeCell ref="A23:V23"/>
    <mergeCell ref="A9:V9"/>
    <mergeCell ref="A8:V8"/>
    <mergeCell ref="A7:V7"/>
    <mergeCell ref="A2:V2"/>
    <mergeCell ref="D15:F16"/>
    <mergeCell ref="D18:M21"/>
    <mergeCell ref="L11:M11"/>
    <mergeCell ref="D11:F11"/>
    <mergeCell ref="D12:F12"/>
    <mergeCell ref="D13:F13"/>
    <mergeCell ref="D14:F14"/>
    <mergeCell ref="A6:V6"/>
    <mergeCell ref="A5:V5"/>
    <mergeCell ref="A4:V4"/>
    <mergeCell ref="A3:V3"/>
  </mergeCells>
  <phoneticPr fontId="2" type="noConversion"/>
  <conditionalFormatting sqref="R25:T75">
    <cfRule type="expression" dxfId="0" priority="1" stopIfTrue="1">
      <formula>$X$18="Y"</formula>
    </cfRule>
  </conditionalFormatting>
  <dataValidations count="2">
    <dataValidation type="list" allowBlank="1" showInputMessage="1" showErrorMessage="1" sqref="E26:E75">
      <formula1>$W$11:$W$14</formula1>
    </dataValidation>
    <dataValidation type="list" showInputMessage="1" showErrorMessage="1" sqref="J26:J75">
      <formula1>$X$11:$X$12</formula1>
    </dataValidation>
  </dataValidations>
  <printOptions horizontalCentered="1"/>
  <pageMargins left="0.7" right="0.7" top="0.75" bottom="0.75" header="0.3" footer="0.3"/>
  <pageSetup paperSize="5" scale="52" fitToHeight="4" orientation="landscape" horizontalDpi="300" verticalDpi="300" r:id="rId1"/>
  <headerFooter alignWithMargins="0">
    <oddFooter>&amp;R&amp;P of &amp;N</oddFooter>
  </headerFooter>
  <rowBreaks count="1" manualBreakCount="1">
    <brk id="76" max="88" man="1"/>
  </rowBreaks>
  <drawing r:id="rId2"/>
</worksheet>
</file>

<file path=xl/worksheets/sheet34.xml><?xml version="1.0" encoding="utf-8"?>
<worksheet xmlns="http://schemas.openxmlformats.org/spreadsheetml/2006/main" xmlns:r="http://schemas.openxmlformats.org/officeDocument/2006/relationships">
  <sheetPr>
    <pageSetUpPr fitToPage="1"/>
  </sheetPr>
  <dimension ref="A1:O81"/>
  <sheetViews>
    <sheetView showGridLines="0" zoomScaleNormal="100" workbookViewId="0"/>
  </sheetViews>
  <sheetFormatPr defaultColWidth="18.7109375" defaultRowHeight="12.95" customHeight="1"/>
  <cols>
    <col min="1" max="1" width="0.85546875" customWidth="1"/>
    <col min="2" max="14" width="9.5703125" customWidth="1"/>
    <col min="15" max="15" width="1.7109375" customWidth="1"/>
  </cols>
  <sheetData>
    <row r="1" spans="1:15" s="58" customFormat="1" ht="11.25">
      <c r="A1" s="95"/>
      <c r="B1" s="94"/>
      <c r="C1" s="94"/>
      <c r="D1" s="94"/>
      <c r="E1" s="94"/>
      <c r="F1" s="94"/>
      <c r="G1" s="94"/>
      <c r="H1" s="94"/>
      <c r="I1" s="94"/>
      <c r="J1" s="94"/>
      <c r="K1" s="94"/>
      <c r="L1" s="94"/>
      <c r="M1" s="94"/>
      <c r="N1" s="94"/>
      <c r="O1" s="94"/>
    </row>
    <row r="2" spans="1:15" s="58" customFormat="1" ht="17.25" customHeight="1">
      <c r="A2" s="95"/>
      <c r="B2" s="222" t="s">
        <v>96</v>
      </c>
      <c r="C2" s="222"/>
      <c r="D2" s="222"/>
      <c r="E2" s="222"/>
      <c r="F2" s="222"/>
      <c r="G2" s="222"/>
      <c r="H2" s="222"/>
      <c r="I2" s="222"/>
      <c r="J2" s="222"/>
      <c r="K2" s="222"/>
      <c r="L2" s="222"/>
      <c r="M2" s="222"/>
      <c r="N2" s="222"/>
      <c r="O2" s="222"/>
    </row>
    <row r="3" spans="1:15" s="58" customFormat="1" ht="20.25">
      <c r="A3" s="95"/>
      <c r="B3" s="223" t="s">
        <v>97</v>
      </c>
      <c r="C3" s="223"/>
      <c r="D3" s="223"/>
      <c r="E3" s="223"/>
      <c r="F3" s="223"/>
      <c r="G3" s="223"/>
      <c r="H3" s="223"/>
      <c r="I3" s="223"/>
      <c r="J3" s="223"/>
      <c r="K3" s="223"/>
      <c r="L3" s="223"/>
      <c r="M3" s="223"/>
      <c r="N3" s="223"/>
      <c r="O3" s="223"/>
    </row>
    <row r="4" spans="1:15" s="58" customFormat="1" ht="19.5" customHeight="1">
      <c r="A4" s="95"/>
      <c r="B4" s="222" t="s">
        <v>336</v>
      </c>
      <c r="C4" s="222"/>
      <c r="D4" s="222"/>
      <c r="E4" s="222"/>
      <c r="F4" s="222"/>
      <c r="G4" s="222"/>
      <c r="H4" s="222"/>
      <c r="I4" s="222"/>
      <c r="J4" s="222"/>
      <c r="K4" s="222"/>
      <c r="L4" s="222"/>
      <c r="M4" s="222"/>
      <c r="N4" s="222"/>
      <c r="O4" s="222"/>
    </row>
    <row r="5" spans="1:15" s="58" customFormat="1" ht="9.9499999999999993" customHeight="1">
      <c r="A5" s="95"/>
      <c r="B5" s="59"/>
      <c r="C5" s="59"/>
      <c r="D5" s="59"/>
      <c r="E5" s="59"/>
      <c r="F5" s="59"/>
      <c r="G5" s="59"/>
      <c r="H5" s="59"/>
      <c r="I5" s="59"/>
      <c r="J5" s="59"/>
      <c r="K5" s="59"/>
      <c r="L5" s="59"/>
      <c r="M5" s="59"/>
      <c r="N5" s="59"/>
      <c r="O5" s="59"/>
    </row>
    <row r="6" spans="1:15" s="58" customFormat="1" ht="19.5" customHeight="1">
      <c r="A6" s="95"/>
      <c r="B6" s="224" t="s">
        <v>100</v>
      </c>
      <c r="C6" s="224"/>
      <c r="D6" s="224"/>
      <c r="E6" s="224"/>
      <c r="F6" s="224"/>
      <c r="G6" s="224"/>
      <c r="H6" s="224"/>
      <c r="I6" s="224"/>
      <c r="J6" s="224"/>
      <c r="K6" s="224"/>
      <c r="L6" s="224"/>
      <c r="M6" s="224"/>
      <c r="N6" s="224"/>
      <c r="O6" s="224"/>
    </row>
    <row r="7" spans="1:15" s="58" customFormat="1" ht="19.5" customHeight="1">
      <c r="A7" s="95"/>
      <c r="B7" s="225" t="s">
        <v>377</v>
      </c>
      <c r="C7" s="225"/>
      <c r="D7" s="225"/>
      <c r="E7" s="225"/>
      <c r="F7" s="225"/>
      <c r="G7" s="225"/>
      <c r="H7" s="225"/>
      <c r="I7" s="225"/>
      <c r="J7" s="225"/>
      <c r="K7" s="225"/>
      <c r="L7" s="225"/>
      <c r="M7" s="225"/>
      <c r="N7" s="225"/>
      <c r="O7" s="225"/>
    </row>
    <row r="8" spans="1:15" ht="10.5" customHeight="1">
      <c r="A8" s="1"/>
      <c r="B8" s="1"/>
      <c r="C8" s="1"/>
      <c r="D8" s="1"/>
      <c r="E8" s="1"/>
      <c r="F8" s="1"/>
      <c r="G8" s="1"/>
      <c r="H8" s="1"/>
      <c r="I8" s="1"/>
      <c r="J8" s="1"/>
      <c r="K8" s="1"/>
      <c r="L8" s="1"/>
      <c r="M8" s="1"/>
      <c r="N8" s="1"/>
      <c r="O8" s="1"/>
    </row>
    <row r="9" spans="1:15" s="58" customFormat="1" ht="18">
      <c r="A9" s="62"/>
      <c r="B9" s="60" t="s">
        <v>98</v>
      </c>
      <c r="C9" s="61"/>
      <c r="D9" s="61"/>
      <c r="E9" s="62"/>
      <c r="F9" s="63"/>
      <c r="G9" s="63"/>
      <c r="H9" s="64"/>
      <c r="I9" s="63"/>
      <c r="J9" s="63"/>
      <c r="K9" s="63"/>
      <c r="L9" s="63"/>
      <c r="M9" s="63"/>
      <c r="N9" s="63"/>
      <c r="O9" s="63"/>
    </row>
    <row r="10" spans="1:15" ht="12.75">
      <c r="A10" s="2"/>
      <c r="B10" s="2"/>
      <c r="C10" s="1"/>
      <c r="D10" s="1"/>
      <c r="E10" s="1"/>
      <c r="F10" s="1"/>
      <c r="G10" s="1"/>
      <c r="H10" s="1"/>
      <c r="I10" s="1"/>
      <c r="J10" s="1"/>
      <c r="K10" s="1"/>
      <c r="L10" s="1"/>
      <c r="M10" s="1"/>
      <c r="N10" s="1"/>
      <c r="O10" s="1"/>
    </row>
    <row r="11" spans="1:15" ht="12.75">
      <c r="A11" s="2"/>
      <c r="B11" s="362" t="s">
        <v>345</v>
      </c>
      <c r="C11" s="362"/>
      <c r="D11" s="362"/>
      <c r="E11" s="362"/>
      <c r="F11" s="362"/>
      <c r="G11" s="362"/>
      <c r="H11" s="362"/>
      <c r="I11" s="362"/>
      <c r="J11" s="362"/>
      <c r="K11" s="362"/>
      <c r="L11" s="362"/>
      <c r="M11" s="362"/>
      <c r="N11" s="362"/>
      <c r="O11" s="65"/>
    </row>
    <row r="12" spans="1:15" ht="12.75">
      <c r="A12" s="2"/>
      <c r="B12" s="362"/>
      <c r="C12" s="362"/>
      <c r="D12" s="362"/>
      <c r="E12" s="362"/>
      <c r="F12" s="362"/>
      <c r="G12" s="362"/>
      <c r="H12" s="362"/>
      <c r="I12" s="362"/>
      <c r="J12" s="362"/>
      <c r="K12" s="362"/>
      <c r="L12" s="362"/>
      <c r="M12" s="362"/>
      <c r="N12" s="362"/>
      <c r="O12" s="65"/>
    </row>
    <row r="13" spans="1:15" ht="12.75">
      <c r="A13" s="2"/>
      <c r="B13" s="362"/>
      <c r="C13" s="362"/>
      <c r="D13" s="362"/>
      <c r="E13" s="362"/>
      <c r="F13" s="362"/>
      <c r="G13" s="362"/>
      <c r="H13" s="362"/>
      <c r="I13" s="362"/>
      <c r="J13" s="362"/>
      <c r="K13" s="362"/>
      <c r="L13" s="362"/>
      <c r="M13" s="362"/>
      <c r="N13" s="362"/>
      <c r="O13" s="65"/>
    </row>
    <row r="14" spans="1:15" ht="12.75">
      <c r="A14" s="2"/>
      <c r="B14" s="362"/>
      <c r="C14" s="362"/>
      <c r="D14" s="362"/>
      <c r="E14" s="362"/>
      <c r="F14" s="362"/>
      <c r="G14" s="362"/>
      <c r="H14" s="362"/>
      <c r="I14" s="362"/>
      <c r="J14" s="362"/>
      <c r="K14" s="362"/>
      <c r="L14" s="362"/>
      <c r="M14" s="362"/>
      <c r="N14" s="362"/>
      <c r="O14" s="65"/>
    </row>
    <row r="15" spans="1:15" ht="12.75">
      <c r="A15" s="2"/>
      <c r="B15" s="362"/>
      <c r="C15" s="362"/>
      <c r="D15" s="362"/>
      <c r="E15" s="362"/>
      <c r="F15" s="362"/>
      <c r="G15" s="362"/>
      <c r="H15" s="362"/>
      <c r="I15" s="362"/>
      <c r="J15" s="362"/>
      <c r="K15" s="362"/>
      <c r="L15" s="362"/>
      <c r="M15" s="362"/>
      <c r="N15" s="362"/>
      <c r="O15" s="65"/>
    </row>
    <row r="16" spans="1:15" ht="12.75">
      <c r="A16" s="2"/>
      <c r="B16" s="362"/>
      <c r="C16" s="362"/>
      <c r="D16" s="362"/>
      <c r="E16" s="362"/>
      <c r="F16" s="362"/>
      <c r="G16" s="362"/>
      <c r="H16" s="362"/>
      <c r="I16" s="362"/>
      <c r="J16" s="362"/>
      <c r="K16" s="362"/>
      <c r="L16" s="362"/>
      <c r="M16" s="362"/>
      <c r="N16" s="362"/>
      <c r="O16" s="65"/>
    </row>
    <row r="17" spans="1:15" ht="12.75">
      <c r="A17" s="2"/>
      <c r="B17" s="362"/>
      <c r="C17" s="362"/>
      <c r="D17" s="362"/>
      <c r="E17" s="362"/>
      <c r="F17" s="362"/>
      <c r="G17" s="362"/>
      <c r="H17" s="362"/>
      <c r="I17" s="362"/>
      <c r="J17" s="362"/>
      <c r="K17" s="362"/>
      <c r="L17" s="362"/>
      <c r="M17" s="362"/>
      <c r="N17" s="362"/>
      <c r="O17" s="65"/>
    </row>
    <row r="18" spans="1:15" ht="12.75">
      <c r="A18" s="2"/>
      <c r="B18" s="362"/>
      <c r="C18" s="362"/>
      <c r="D18" s="362"/>
      <c r="E18" s="362"/>
      <c r="F18" s="362"/>
      <c r="G18" s="362"/>
      <c r="H18" s="362"/>
      <c r="I18" s="362"/>
      <c r="J18" s="362"/>
      <c r="K18" s="362"/>
      <c r="L18" s="362"/>
      <c r="M18" s="362"/>
      <c r="N18" s="362"/>
      <c r="O18" s="65"/>
    </row>
    <row r="19" spans="1:15" ht="12.75">
      <c r="A19" s="2"/>
      <c r="B19" s="362"/>
      <c r="C19" s="362"/>
      <c r="D19" s="362"/>
      <c r="E19" s="362"/>
      <c r="F19" s="362"/>
      <c r="G19" s="362"/>
      <c r="H19" s="362"/>
      <c r="I19" s="362"/>
      <c r="J19" s="362"/>
      <c r="K19" s="362"/>
      <c r="L19" s="362"/>
      <c r="M19" s="362"/>
      <c r="N19" s="362"/>
      <c r="O19" s="65"/>
    </row>
    <row r="20" spans="1:15" ht="12.75">
      <c r="A20" s="2"/>
      <c r="B20" s="362"/>
      <c r="C20" s="362"/>
      <c r="D20" s="362"/>
      <c r="E20" s="362"/>
      <c r="F20" s="362"/>
      <c r="G20" s="362"/>
      <c r="H20" s="362"/>
      <c r="I20" s="362"/>
      <c r="J20" s="362"/>
      <c r="K20" s="362"/>
      <c r="L20" s="362"/>
      <c r="M20" s="362"/>
      <c r="N20" s="362"/>
      <c r="O20" s="65"/>
    </row>
    <row r="21" spans="1:15" ht="12.75">
      <c r="A21" s="2"/>
      <c r="B21" s="362"/>
      <c r="C21" s="362"/>
      <c r="D21" s="362"/>
      <c r="E21" s="362"/>
      <c r="F21" s="362"/>
      <c r="G21" s="362"/>
      <c r="H21" s="362"/>
      <c r="I21" s="362"/>
      <c r="J21" s="362"/>
      <c r="K21" s="362"/>
      <c r="L21" s="362"/>
      <c r="M21" s="362"/>
      <c r="N21" s="362"/>
      <c r="O21" s="65"/>
    </row>
    <row r="22" spans="1:15" ht="12.75">
      <c r="A22" s="2"/>
      <c r="B22" s="362"/>
      <c r="C22" s="362"/>
      <c r="D22" s="362"/>
      <c r="E22" s="362"/>
      <c r="F22" s="362"/>
      <c r="G22" s="362"/>
      <c r="H22" s="362"/>
      <c r="I22" s="362"/>
      <c r="J22" s="362"/>
      <c r="K22" s="362"/>
      <c r="L22" s="362"/>
      <c r="M22" s="362"/>
      <c r="N22" s="362"/>
      <c r="O22" s="65"/>
    </row>
    <row r="23" spans="1:15" ht="12.75">
      <c r="A23" s="2"/>
      <c r="B23" s="362"/>
      <c r="C23" s="362"/>
      <c r="D23" s="362"/>
      <c r="E23" s="362"/>
      <c r="F23" s="362"/>
      <c r="G23" s="362"/>
      <c r="H23" s="362"/>
      <c r="I23" s="362"/>
      <c r="J23" s="362"/>
      <c r="K23" s="362"/>
      <c r="L23" s="362"/>
      <c r="M23" s="362"/>
      <c r="N23" s="362"/>
      <c r="O23" s="65"/>
    </row>
    <row r="24" spans="1:15" ht="12.75">
      <c r="A24" s="2"/>
      <c r="B24" s="362"/>
      <c r="C24" s="362"/>
      <c r="D24" s="362"/>
      <c r="E24" s="362"/>
      <c r="F24" s="362"/>
      <c r="G24" s="362"/>
      <c r="H24" s="362"/>
      <c r="I24" s="362"/>
      <c r="J24" s="362"/>
      <c r="K24" s="362"/>
      <c r="L24" s="362"/>
      <c r="M24" s="362"/>
      <c r="N24" s="362"/>
      <c r="O24" s="65"/>
    </row>
    <row r="25" spans="1:15" ht="12.75">
      <c r="A25" s="2"/>
      <c r="B25" s="362"/>
      <c r="C25" s="362"/>
      <c r="D25" s="362"/>
      <c r="E25" s="362"/>
      <c r="F25" s="362"/>
      <c r="G25" s="362"/>
      <c r="H25" s="362"/>
      <c r="I25" s="362"/>
      <c r="J25" s="362"/>
      <c r="K25" s="362"/>
      <c r="L25" s="362"/>
      <c r="M25" s="362"/>
      <c r="N25" s="362"/>
      <c r="O25" s="65"/>
    </row>
    <row r="26" spans="1:15" ht="12.75">
      <c r="A26" s="2"/>
      <c r="B26" s="362"/>
      <c r="C26" s="362"/>
      <c r="D26" s="362"/>
      <c r="E26" s="362"/>
      <c r="F26" s="362"/>
      <c r="G26" s="362"/>
      <c r="H26" s="362"/>
      <c r="I26" s="362"/>
      <c r="J26" s="362"/>
      <c r="K26" s="362"/>
      <c r="L26" s="362"/>
      <c r="M26" s="362"/>
      <c r="N26" s="362"/>
      <c r="O26" s="65"/>
    </row>
    <row r="27" spans="1:15" ht="12.75">
      <c r="A27" s="2"/>
      <c r="B27" s="362"/>
      <c r="C27" s="362"/>
      <c r="D27" s="362"/>
      <c r="E27" s="362"/>
      <c r="F27" s="362"/>
      <c r="G27" s="362"/>
      <c r="H27" s="362"/>
      <c r="I27" s="362"/>
      <c r="J27" s="362"/>
      <c r="K27" s="362"/>
      <c r="L27" s="362"/>
      <c r="M27" s="362"/>
      <c r="N27" s="362"/>
      <c r="O27" s="65"/>
    </row>
    <row r="28" spans="1:15" ht="12.75">
      <c r="A28" s="2"/>
      <c r="B28" s="362"/>
      <c r="C28" s="362"/>
      <c r="D28" s="362"/>
      <c r="E28" s="362"/>
      <c r="F28" s="362"/>
      <c r="G28" s="362"/>
      <c r="H28" s="362"/>
      <c r="I28" s="362"/>
      <c r="J28" s="362"/>
      <c r="K28" s="362"/>
      <c r="L28" s="362"/>
      <c r="M28" s="362"/>
      <c r="N28" s="362"/>
      <c r="O28" s="65"/>
    </row>
    <row r="29" spans="1:15" ht="12.75">
      <c r="A29" s="2"/>
      <c r="B29" s="362"/>
      <c r="C29" s="362"/>
      <c r="D29" s="362"/>
      <c r="E29" s="362"/>
      <c r="F29" s="362"/>
      <c r="G29" s="362"/>
      <c r="H29" s="362"/>
      <c r="I29" s="362"/>
      <c r="J29" s="362"/>
      <c r="K29" s="362"/>
      <c r="L29" s="362"/>
      <c r="M29" s="362"/>
      <c r="N29" s="362"/>
      <c r="O29" s="65"/>
    </row>
    <row r="30" spans="1:15" ht="12.75">
      <c r="A30" s="2"/>
      <c r="B30" s="362"/>
      <c r="C30" s="362"/>
      <c r="D30" s="362"/>
      <c r="E30" s="362"/>
      <c r="F30" s="362"/>
      <c r="G30" s="362"/>
      <c r="H30" s="362"/>
      <c r="I30" s="362"/>
      <c r="J30" s="362"/>
      <c r="K30" s="362"/>
      <c r="L30" s="362"/>
      <c r="M30" s="362"/>
      <c r="N30" s="362"/>
      <c r="O30" s="65"/>
    </row>
    <row r="31" spans="1:15" ht="12.75">
      <c r="A31" s="2"/>
      <c r="B31" s="362"/>
      <c r="C31" s="362"/>
      <c r="D31" s="362"/>
      <c r="E31" s="362"/>
      <c r="F31" s="362"/>
      <c r="G31" s="362"/>
      <c r="H31" s="362"/>
      <c r="I31" s="362"/>
      <c r="J31" s="362"/>
      <c r="K31" s="362"/>
      <c r="L31" s="362"/>
      <c r="M31" s="362"/>
      <c r="N31" s="362"/>
      <c r="O31" s="65"/>
    </row>
    <row r="32" spans="1:15" ht="12.75">
      <c r="A32" s="2"/>
      <c r="B32" s="362"/>
      <c r="C32" s="362"/>
      <c r="D32" s="362"/>
      <c r="E32" s="362"/>
      <c r="F32" s="362"/>
      <c r="G32" s="362"/>
      <c r="H32" s="362"/>
      <c r="I32" s="362"/>
      <c r="J32" s="362"/>
      <c r="K32" s="362"/>
      <c r="L32" s="362"/>
      <c r="M32" s="362"/>
      <c r="N32" s="362"/>
      <c r="O32" s="65"/>
    </row>
    <row r="33" spans="1:15" ht="12.75">
      <c r="A33" s="2"/>
      <c r="B33" s="362"/>
      <c r="C33" s="362"/>
      <c r="D33" s="362"/>
      <c r="E33" s="362"/>
      <c r="F33" s="362"/>
      <c r="G33" s="362"/>
      <c r="H33" s="362"/>
      <c r="I33" s="362"/>
      <c r="J33" s="362"/>
      <c r="K33" s="362"/>
      <c r="L33" s="362"/>
      <c r="M33" s="362"/>
      <c r="N33" s="362"/>
      <c r="O33" s="65"/>
    </row>
    <row r="34" spans="1:15" ht="12.75">
      <c r="A34" s="2"/>
      <c r="B34" s="362"/>
      <c r="C34" s="362"/>
      <c r="D34" s="362"/>
      <c r="E34" s="362"/>
      <c r="F34" s="362"/>
      <c r="G34" s="362"/>
      <c r="H34" s="362"/>
      <c r="I34" s="362"/>
      <c r="J34" s="362"/>
      <c r="K34" s="362"/>
      <c r="L34" s="362"/>
      <c r="M34" s="362"/>
      <c r="N34" s="362"/>
      <c r="O34" s="65"/>
    </row>
    <row r="35" spans="1:15" ht="12.75">
      <c r="A35" s="2"/>
      <c r="B35" s="362"/>
      <c r="C35" s="362"/>
      <c r="D35" s="362"/>
      <c r="E35" s="362"/>
      <c r="F35" s="362"/>
      <c r="G35" s="362"/>
      <c r="H35" s="362"/>
      <c r="I35" s="362"/>
      <c r="J35" s="362"/>
      <c r="K35" s="362"/>
      <c r="L35" s="362"/>
      <c r="M35" s="362"/>
      <c r="N35" s="362"/>
      <c r="O35" s="65"/>
    </row>
    <row r="36" spans="1:15" ht="12.75">
      <c r="A36" s="2"/>
      <c r="B36" s="362"/>
      <c r="C36" s="362"/>
      <c r="D36" s="362"/>
      <c r="E36" s="362"/>
      <c r="F36" s="362"/>
      <c r="G36" s="362"/>
      <c r="H36" s="362"/>
      <c r="I36" s="362"/>
      <c r="J36" s="362"/>
      <c r="K36" s="362"/>
      <c r="L36" s="362"/>
      <c r="M36" s="362"/>
      <c r="N36" s="362"/>
      <c r="O36" s="65"/>
    </row>
    <row r="37" spans="1:15" ht="12.75">
      <c r="A37" s="2"/>
      <c r="B37" s="362"/>
      <c r="C37" s="362"/>
      <c r="D37" s="362"/>
      <c r="E37" s="362"/>
      <c r="F37" s="362"/>
      <c r="G37" s="362"/>
      <c r="H37" s="362"/>
      <c r="I37" s="362"/>
      <c r="J37" s="362"/>
      <c r="K37" s="362"/>
      <c r="L37" s="362"/>
      <c r="M37" s="362"/>
      <c r="N37" s="362"/>
      <c r="O37" s="65"/>
    </row>
    <row r="38" spans="1:15" ht="12.75">
      <c r="A38" s="2"/>
      <c r="B38" s="362"/>
      <c r="C38" s="362"/>
      <c r="D38" s="362"/>
      <c r="E38" s="362"/>
      <c r="F38" s="362"/>
      <c r="G38" s="362"/>
      <c r="H38" s="362"/>
      <c r="I38" s="362"/>
      <c r="J38" s="362"/>
      <c r="K38" s="362"/>
      <c r="L38" s="362"/>
      <c r="M38" s="362"/>
      <c r="N38" s="362"/>
      <c r="O38" s="65"/>
    </row>
    <row r="39" spans="1:15" ht="12.75">
      <c r="A39" s="2"/>
      <c r="B39" s="362"/>
      <c r="C39" s="362"/>
      <c r="D39" s="362"/>
      <c r="E39" s="362"/>
      <c r="F39" s="362"/>
      <c r="G39" s="362"/>
      <c r="H39" s="362"/>
      <c r="I39" s="362"/>
      <c r="J39" s="362"/>
      <c r="K39" s="362"/>
      <c r="L39" s="362"/>
      <c r="M39" s="362"/>
      <c r="N39" s="362"/>
      <c r="O39" s="65"/>
    </row>
    <row r="40" spans="1:15" ht="12.75">
      <c r="A40" s="2"/>
      <c r="B40" s="362"/>
      <c r="C40" s="362"/>
      <c r="D40" s="362"/>
      <c r="E40" s="362"/>
      <c r="F40" s="362"/>
      <c r="G40" s="362"/>
      <c r="H40" s="362"/>
      <c r="I40" s="362"/>
      <c r="J40" s="362"/>
      <c r="K40" s="362"/>
      <c r="L40" s="362"/>
      <c r="M40" s="362"/>
      <c r="N40" s="362"/>
      <c r="O40" s="65"/>
    </row>
    <row r="41" spans="1:15" ht="12.75">
      <c r="A41" s="2"/>
      <c r="B41" s="362"/>
      <c r="C41" s="362"/>
      <c r="D41" s="362"/>
      <c r="E41" s="362"/>
      <c r="F41" s="362"/>
      <c r="G41" s="362"/>
      <c r="H41" s="362"/>
      <c r="I41" s="362"/>
      <c r="J41" s="362"/>
      <c r="K41" s="362"/>
      <c r="L41" s="362"/>
      <c r="M41" s="362"/>
      <c r="N41" s="362"/>
      <c r="O41" s="65"/>
    </row>
    <row r="42" spans="1:15" ht="12.75">
      <c r="A42" s="2"/>
      <c r="B42" s="362"/>
      <c r="C42" s="362"/>
      <c r="D42" s="362"/>
      <c r="E42" s="362"/>
      <c r="F42" s="362"/>
      <c r="G42" s="362"/>
      <c r="H42" s="362"/>
      <c r="I42" s="362"/>
      <c r="J42" s="362"/>
      <c r="K42" s="362"/>
      <c r="L42" s="362"/>
      <c r="M42" s="362"/>
      <c r="N42" s="362"/>
      <c r="O42" s="65"/>
    </row>
    <row r="43" spans="1:15" ht="12.75">
      <c r="A43" s="2"/>
      <c r="B43" s="362"/>
      <c r="C43" s="362"/>
      <c r="D43" s="362"/>
      <c r="E43" s="362"/>
      <c r="F43" s="362"/>
      <c r="G43" s="362"/>
      <c r="H43" s="362"/>
      <c r="I43" s="362"/>
      <c r="J43" s="362"/>
      <c r="K43" s="362"/>
      <c r="L43" s="362"/>
      <c r="M43" s="362"/>
      <c r="N43" s="362"/>
      <c r="O43" s="65"/>
    </row>
    <row r="44" spans="1:15" ht="12.75">
      <c r="A44" s="2"/>
      <c r="B44" s="362"/>
      <c r="C44" s="362"/>
      <c r="D44" s="362"/>
      <c r="E44" s="362"/>
      <c r="F44" s="362"/>
      <c r="G44" s="362"/>
      <c r="H44" s="362"/>
      <c r="I44" s="362"/>
      <c r="J44" s="362"/>
      <c r="K44" s="362"/>
      <c r="L44" s="362"/>
      <c r="M44" s="362"/>
      <c r="N44" s="362"/>
      <c r="O44" s="65"/>
    </row>
    <row r="45" spans="1:15" ht="12.75">
      <c r="A45" s="2"/>
      <c r="B45" s="362"/>
      <c r="C45" s="362"/>
      <c r="D45" s="362"/>
      <c r="E45" s="362"/>
      <c r="F45" s="362"/>
      <c r="G45" s="362"/>
      <c r="H45" s="362"/>
      <c r="I45" s="362"/>
      <c r="J45" s="362"/>
      <c r="K45" s="362"/>
      <c r="L45" s="362"/>
      <c r="M45" s="362"/>
      <c r="N45" s="362"/>
      <c r="O45" s="65"/>
    </row>
    <row r="46" spans="1:15" ht="12.75">
      <c r="A46" s="2"/>
      <c r="B46" s="362"/>
      <c r="C46" s="362"/>
      <c r="D46" s="362"/>
      <c r="E46" s="362"/>
      <c r="F46" s="362"/>
      <c r="G46" s="362"/>
      <c r="H46" s="362"/>
      <c r="I46" s="362"/>
      <c r="J46" s="362"/>
      <c r="K46" s="362"/>
      <c r="L46" s="362"/>
      <c r="M46" s="362"/>
      <c r="N46" s="362"/>
      <c r="O46" s="65"/>
    </row>
    <row r="47" spans="1:15" ht="12.75">
      <c r="A47" s="2"/>
      <c r="B47" s="362"/>
      <c r="C47" s="362"/>
      <c r="D47" s="362"/>
      <c r="E47" s="362"/>
      <c r="F47" s="362"/>
      <c r="G47" s="362"/>
      <c r="H47" s="362"/>
      <c r="I47" s="362"/>
      <c r="J47" s="362"/>
      <c r="K47" s="362"/>
      <c r="L47" s="362"/>
      <c r="M47" s="362"/>
      <c r="N47" s="362"/>
      <c r="O47" s="65"/>
    </row>
    <row r="48" spans="1:15" ht="12.75">
      <c r="A48" s="2"/>
      <c r="B48" s="362"/>
      <c r="C48" s="362"/>
      <c r="D48" s="362"/>
      <c r="E48" s="362"/>
      <c r="F48" s="362"/>
      <c r="G48" s="362"/>
      <c r="H48" s="362"/>
      <c r="I48" s="362"/>
      <c r="J48" s="362"/>
      <c r="K48" s="362"/>
      <c r="L48" s="362"/>
      <c r="M48" s="362"/>
      <c r="N48" s="362"/>
      <c r="O48" s="65"/>
    </row>
    <row r="49" spans="1:15" ht="12.75">
      <c r="A49" s="2"/>
      <c r="B49" s="362"/>
      <c r="C49" s="362"/>
      <c r="D49" s="362"/>
      <c r="E49" s="362"/>
      <c r="F49" s="362"/>
      <c r="G49" s="362"/>
      <c r="H49" s="362"/>
      <c r="I49" s="362"/>
      <c r="J49" s="362"/>
      <c r="K49" s="362"/>
      <c r="L49" s="362"/>
      <c r="M49" s="362"/>
      <c r="N49" s="362"/>
      <c r="O49" s="65"/>
    </row>
    <row r="50" spans="1:15" ht="12.75">
      <c r="A50" s="2"/>
      <c r="B50" s="362"/>
      <c r="C50" s="362"/>
      <c r="D50" s="362"/>
      <c r="E50" s="362"/>
      <c r="F50" s="362"/>
      <c r="G50" s="362"/>
      <c r="H50" s="362"/>
      <c r="I50" s="362"/>
      <c r="J50" s="362"/>
      <c r="K50" s="362"/>
      <c r="L50" s="362"/>
      <c r="M50" s="362"/>
      <c r="N50" s="362"/>
      <c r="O50" s="65"/>
    </row>
    <row r="51" spans="1:15" ht="12.75">
      <c r="A51" s="2"/>
      <c r="B51" s="362"/>
      <c r="C51" s="362"/>
      <c r="D51" s="362"/>
      <c r="E51" s="362"/>
      <c r="F51" s="362"/>
      <c r="G51" s="362"/>
      <c r="H51" s="362"/>
      <c r="I51" s="362"/>
      <c r="J51" s="362"/>
      <c r="K51" s="362"/>
      <c r="L51" s="362"/>
      <c r="M51" s="362"/>
      <c r="N51" s="362"/>
      <c r="O51" s="65"/>
    </row>
    <row r="52" spans="1:15" ht="12.75">
      <c r="A52" s="2"/>
      <c r="B52" s="362"/>
      <c r="C52" s="362"/>
      <c r="D52" s="362"/>
      <c r="E52" s="362"/>
      <c r="F52" s="362"/>
      <c r="G52" s="362"/>
      <c r="H52" s="362"/>
      <c r="I52" s="362"/>
      <c r="J52" s="362"/>
      <c r="K52" s="362"/>
      <c r="L52" s="362"/>
      <c r="M52" s="362"/>
      <c r="N52" s="362"/>
      <c r="O52" s="65"/>
    </row>
    <row r="53" spans="1:15" ht="12.75">
      <c r="A53" s="2"/>
      <c r="B53" s="362"/>
      <c r="C53" s="362"/>
      <c r="D53" s="362"/>
      <c r="E53" s="362"/>
      <c r="F53" s="362"/>
      <c r="G53" s="362"/>
      <c r="H53" s="362"/>
      <c r="I53" s="362"/>
      <c r="J53" s="362"/>
      <c r="K53" s="362"/>
      <c r="L53" s="362"/>
      <c r="M53" s="362"/>
      <c r="N53" s="362"/>
      <c r="O53" s="65"/>
    </row>
    <row r="54" spans="1:15" ht="12.75">
      <c r="A54" s="2"/>
      <c r="B54" s="362"/>
      <c r="C54" s="362"/>
      <c r="D54" s="362"/>
      <c r="E54" s="362"/>
      <c r="F54" s="362"/>
      <c r="G54" s="362"/>
      <c r="H54" s="362"/>
      <c r="I54" s="362"/>
      <c r="J54" s="362"/>
      <c r="K54" s="362"/>
      <c r="L54" s="362"/>
      <c r="M54" s="362"/>
      <c r="N54" s="362"/>
      <c r="O54" s="65"/>
    </row>
    <row r="55" spans="1:15" ht="12.75">
      <c r="A55" s="2"/>
      <c r="B55" s="362"/>
      <c r="C55" s="362"/>
      <c r="D55" s="362"/>
      <c r="E55" s="362"/>
      <c r="F55" s="362"/>
      <c r="G55" s="362"/>
      <c r="H55" s="362"/>
      <c r="I55" s="362"/>
      <c r="J55" s="362"/>
      <c r="K55" s="362"/>
      <c r="L55" s="362"/>
      <c r="M55" s="362"/>
      <c r="N55" s="362"/>
      <c r="O55" s="65"/>
    </row>
    <row r="56" spans="1:15" ht="12.75">
      <c r="A56" s="2"/>
      <c r="B56" s="362"/>
      <c r="C56" s="362"/>
      <c r="D56" s="362"/>
      <c r="E56" s="362"/>
      <c r="F56" s="362"/>
      <c r="G56" s="362"/>
      <c r="H56" s="362"/>
      <c r="I56" s="362"/>
      <c r="J56" s="362"/>
      <c r="K56" s="362"/>
      <c r="L56" s="362"/>
      <c r="M56" s="362"/>
      <c r="N56" s="362"/>
      <c r="O56" s="65"/>
    </row>
    <row r="57" spans="1:15" ht="12.75">
      <c r="A57" s="2"/>
      <c r="B57" s="362"/>
      <c r="C57" s="362"/>
      <c r="D57" s="362"/>
      <c r="E57" s="362"/>
      <c r="F57" s="362"/>
      <c r="G57" s="362"/>
      <c r="H57" s="362"/>
      <c r="I57" s="362"/>
      <c r="J57" s="362"/>
      <c r="K57" s="362"/>
      <c r="L57" s="362"/>
      <c r="M57" s="362"/>
      <c r="N57" s="362"/>
      <c r="O57" s="65"/>
    </row>
    <row r="58" spans="1:15" ht="12.75">
      <c r="A58" s="2"/>
      <c r="B58" s="362"/>
      <c r="C58" s="362"/>
      <c r="D58" s="362"/>
      <c r="E58" s="362"/>
      <c r="F58" s="362"/>
      <c r="G58" s="362"/>
      <c r="H58" s="362"/>
      <c r="I58" s="362"/>
      <c r="J58" s="362"/>
      <c r="K58" s="362"/>
      <c r="L58" s="362"/>
      <c r="M58" s="362"/>
      <c r="N58" s="362"/>
      <c r="O58" s="65"/>
    </row>
    <row r="59" spans="1:15" ht="12.75">
      <c r="A59" s="2"/>
      <c r="B59" s="362"/>
      <c r="C59" s="362"/>
      <c r="D59" s="362"/>
      <c r="E59" s="362"/>
      <c r="F59" s="362"/>
      <c r="G59" s="362"/>
      <c r="H59" s="362"/>
      <c r="I59" s="362"/>
      <c r="J59" s="362"/>
      <c r="K59" s="362"/>
      <c r="L59" s="362"/>
      <c r="M59" s="362"/>
      <c r="N59" s="362"/>
      <c r="O59" s="65"/>
    </row>
    <row r="60" spans="1:15" ht="12.75">
      <c r="A60" s="2"/>
      <c r="B60" s="362"/>
      <c r="C60" s="362"/>
      <c r="D60" s="362"/>
      <c r="E60" s="362"/>
      <c r="F60" s="362"/>
      <c r="G60" s="362"/>
      <c r="H60" s="362"/>
      <c r="I60" s="362"/>
      <c r="J60" s="362"/>
      <c r="K60" s="362"/>
      <c r="L60" s="362"/>
      <c r="M60" s="362"/>
      <c r="N60" s="362"/>
      <c r="O60" s="65"/>
    </row>
    <row r="61" spans="1:15" ht="12.75">
      <c r="A61" s="2"/>
      <c r="B61" s="362"/>
      <c r="C61" s="362"/>
      <c r="D61" s="362"/>
      <c r="E61" s="362"/>
      <c r="F61" s="362"/>
      <c r="G61" s="362"/>
      <c r="H61" s="362"/>
      <c r="I61" s="362"/>
      <c r="J61" s="362"/>
      <c r="K61" s="362"/>
      <c r="L61" s="362"/>
      <c r="M61" s="362"/>
      <c r="N61" s="362"/>
      <c r="O61" s="65"/>
    </row>
    <row r="62" spans="1:15" ht="12.75">
      <c r="A62" s="2"/>
      <c r="B62" s="362"/>
      <c r="C62" s="362"/>
      <c r="D62" s="362"/>
      <c r="E62" s="362"/>
      <c r="F62" s="362"/>
      <c r="G62" s="362"/>
      <c r="H62" s="362"/>
      <c r="I62" s="362"/>
      <c r="J62" s="362"/>
      <c r="K62" s="362"/>
      <c r="L62" s="362"/>
      <c r="M62" s="362"/>
      <c r="N62" s="362"/>
      <c r="O62" s="65"/>
    </row>
    <row r="63" spans="1:15" ht="12.75">
      <c r="A63" s="2"/>
      <c r="B63" s="362"/>
      <c r="C63" s="362"/>
      <c r="D63" s="362"/>
      <c r="E63" s="362"/>
      <c r="F63" s="362"/>
      <c r="G63" s="362"/>
      <c r="H63" s="362"/>
      <c r="I63" s="362"/>
      <c r="J63" s="362"/>
      <c r="K63" s="362"/>
      <c r="L63" s="362"/>
      <c r="M63" s="362"/>
      <c r="N63" s="362"/>
      <c r="O63" s="65"/>
    </row>
    <row r="64" spans="1:15" ht="12.75">
      <c r="A64" s="2"/>
      <c r="B64" s="362"/>
      <c r="C64" s="362"/>
      <c r="D64" s="362"/>
      <c r="E64" s="362"/>
      <c r="F64" s="362"/>
      <c r="G64" s="362"/>
      <c r="H64" s="362"/>
      <c r="I64" s="362"/>
      <c r="J64" s="362"/>
      <c r="K64" s="362"/>
      <c r="L64" s="362"/>
      <c r="M64" s="362"/>
      <c r="N64" s="362"/>
      <c r="O64" s="65"/>
    </row>
    <row r="65" spans="1:15" ht="12.75">
      <c r="A65" s="2"/>
      <c r="B65" s="362"/>
      <c r="C65" s="362"/>
      <c r="D65" s="362"/>
      <c r="E65" s="362"/>
      <c r="F65" s="362"/>
      <c r="G65" s="362"/>
      <c r="H65" s="362"/>
      <c r="I65" s="362"/>
      <c r="J65" s="362"/>
      <c r="K65" s="362"/>
      <c r="L65" s="362"/>
      <c r="M65" s="362"/>
      <c r="N65" s="362"/>
      <c r="O65" s="65"/>
    </row>
    <row r="66" spans="1:15" ht="12.75">
      <c r="A66" s="2"/>
      <c r="B66" s="362"/>
      <c r="C66" s="362"/>
      <c r="D66" s="362"/>
      <c r="E66" s="362"/>
      <c r="F66" s="362"/>
      <c r="G66" s="362"/>
      <c r="H66" s="362"/>
      <c r="I66" s="362"/>
      <c r="J66" s="362"/>
      <c r="K66" s="362"/>
      <c r="L66" s="362"/>
      <c r="M66" s="362"/>
      <c r="N66" s="362"/>
      <c r="O66" s="65"/>
    </row>
    <row r="67" spans="1:15" ht="12.75">
      <c r="A67" s="2"/>
      <c r="B67" s="362"/>
      <c r="C67" s="362"/>
      <c r="D67" s="362"/>
      <c r="E67" s="362"/>
      <c r="F67" s="362"/>
      <c r="G67" s="362"/>
      <c r="H67" s="362"/>
      <c r="I67" s="362"/>
      <c r="J67" s="362"/>
      <c r="K67" s="362"/>
      <c r="L67" s="362"/>
      <c r="M67" s="362"/>
      <c r="N67" s="362"/>
      <c r="O67" s="65"/>
    </row>
    <row r="68" spans="1:15" ht="12.75">
      <c r="A68" s="2"/>
      <c r="B68" s="362"/>
      <c r="C68" s="362"/>
      <c r="D68" s="362"/>
      <c r="E68" s="362"/>
      <c r="F68" s="362"/>
      <c r="G68" s="362"/>
      <c r="H68" s="362"/>
      <c r="I68" s="362"/>
      <c r="J68" s="362"/>
      <c r="K68" s="362"/>
      <c r="L68" s="362"/>
      <c r="M68" s="362"/>
      <c r="N68" s="362"/>
      <c r="O68" s="65"/>
    </row>
    <row r="69" spans="1:15" ht="12.75">
      <c r="A69" s="2"/>
      <c r="B69" s="362"/>
      <c r="C69" s="362"/>
      <c r="D69" s="362"/>
      <c r="E69" s="362"/>
      <c r="F69" s="362"/>
      <c r="G69" s="362"/>
      <c r="H69" s="362"/>
      <c r="I69" s="362"/>
      <c r="J69" s="362"/>
      <c r="K69" s="362"/>
      <c r="L69" s="362"/>
      <c r="M69" s="362"/>
      <c r="N69" s="362"/>
      <c r="O69" s="65"/>
    </row>
    <row r="70" spans="1:15" ht="12.75">
      <c r="A70" s="2"/>
      <c r="B70" s="362"/>
      <c r="C70" s="362"/>
      <c r="D70" s="362"/>
      <c r="E70" s="362"/>
      <c r="F70" s="362"/>
      <c r="G70" s="362"/>
      <c r="H70" s="362"/>
      <c r="I70" s="362"/>
      <c r="J70" s="362"/>
      <c r="K70" s="362"/>
      <c r="L70" s="362"/>
      <c r="M70" s="362"/>
      <c r="N70" s="362"/>
      <c r="O70" s="65"/>
    </row>
    <row r="71" spans="1:15" ht="12.75">
      <c r="A71" s="2"/>
      <c r="B71" s="362"/>
      <c r="C71" s="362"/>
      <c r="D71" s="362"/>
      <c r="E71" s="362"/>
      <c r="F71" s="362"/>
      <c r="G71" s="362"/>
      <c r="H71" s="362"/>
      <c r="I71" s="362"/>
      <c r="J71" s="362"/>
      <c r="K71" s="362"/>
      <c r="L71" s="362"/>
      <c r="M71" s="362"/>
      <c r="N71" s="362"/>
      <c r="O71" s="65"/>
    </row>
    <row r="72" spans="1:15" ht="12.75">
      <c r="A72" s="2"/>
      <c r="B72" s="362"/>
      <c r="C72" s="362"/>
      <c r="D72" s="362"/>
      <c r="E72" s="362"/>
      <c r="F72" s="362"/>
      <c r="G72" s="362"/>
      <c r="H72" s="362"/>
      <c r="I72" s="362"/>
      <c r="J72" s="362"/>
      <c r="K72" s="362"/>
      <c r="L72" s="362"/>
      <c r="M72" s="362"/>
      <c r="N72" s="362"/>
      <c r="O72" s="65"/>
    </row>
    <row r="73" spans="1:15" ht="17.25" customHeight="1" thickBot="1">
      <c r="A73" s="2"/>
      <c r="B73" s="65"/>
      <c r="C73" s="65"/>
      <c r="D73" s="65"/>
      <c r="E73" s="65"/>
      <c r="F73" s="65"/>
      <c r="G73" s="65"/>
      <c r="H73" s="65"/>
      <c r="I73" s="65"/>
      <c r="J73" s="65"/>
      <c r="K73" s="65"/>
      <c r="L73" s="65"/>
      <c r="M73" s="65"/>
      <c r="N73" s="65"/>
      <c r="O73" s="65"/>
    </row>
    <row r="74" spans="1:15" ht="20.25" customHeight="1" thickBot="1">
      <c r="A74" s="2"/>
      <c r="B74" s="273" t="s">
        <v>95</v>
      </c>
      <c r="C74" s="274"/>
      <c r="D74" s="274"/>
      <c r="E74" s="274"/>
      <c r="F74" s="274"/>
      <c r="G74" s="274"/>
      <c r="H74" s="274"/>
      <c r="I74" s="274"/>
      <c r="J74" s="274"/>
      <c r="K74" s="275"/>
      <c r="L74" s="1"/>
      <c r="M74" s="367" t="s">
        <v>378</v>
      </c>
      <c r="N74" s="368"/>
      <c r="O74" s="65"/>
    </row>
    <row r="75" spans="1:15" ht="12.75" customHeight="1">
      <c r="A75" s="2"/>
      <c r="B75" s="276" t="s">
        <v>106</v>
      </c>
      <c r="C75" s="277"/>
      <c r="D75" s="277"/>
      <c r="E75" s="277"/>
      <c r="F75" s="277"/>
      <c r="G75" s="277"/>
      <c r="H75" s="277"/>
      <c r="I75" s="277"/>
      <c r="J75" s="277"/>
      <c r="K75" s="278"/>
      <c r="L75" s="1"/>
      <c r="M75" s="369" t="s">
        <v>99</v>
      </c>
      <c r="N75" s="364"/>
      <c r="O75" s="65"/>
    </row>
    <row r="76" spans="1:15" ht="12.75">
      <c r="A76" s="2"/>
      <c r="B76" s="279"/>
      <c r="C76" s="280"/>
      <c r="D76" s="280"/>
      <c r="E76" s="280"/>
      <c r="F76" s="280"/>
      <c r="G76" s="280"/>
      <c r="H76" s="280"/>
      <c r="I76" s="280"/>
      <c r="J76" s="280"/>
      <c r="K76" s="281"/>
      <c r="L76" s="1"/>
      <c r="M76" s="363">
        <v>42704</v>
      </c>
      <c r="N76" s="364"/>
      <c r="O76" s="65"/>
    </row>
    <row r="77" spans="1:15" ht="12.75">
      <c r="A77" s="2"/>
      <c r="B77" s="279"/>
      <c r="C77" s="280"/>
      <c r="D77" s="280"/>
      <c r="E77" s="280"/>
      <c r="F77" s="280"/>
      <c r="G77" s="280"/>
      <c r="H77" s="280"/>
      <c r="I77" s="280"/>
      <c r="J77" s="280"/>
      <c r="K77" s="281"/>
      <c r="L77" s="1"/>
      <c r="M77" s="365" t="s">
        <v>379</v>
      </c>
      <c r="N77" s="366"/>
      <c r="O77" s="65"/>
    </row>
    <row r="78" spans="1:15" ht="6" customHeight="1">
      <c r="A78" s="2"/>
      <c r="B78" s="279"/>
      <c r="C78" s="280"/>
      <c r="D78" s="280"/>
      <c r="E78" s="280"/>
      <c r="F78" s="280"/>
      <c r="G78" s="280"/>
      <c r="H78" s="280"/>
      <c r="I78" s="280"/>
      <c r="J78" s="280"/>
      <c r="K78" s="281"/>
      <c r="L78" s="65"/>
      <c r="M78" s="65"/>
      <c r="N78" s="65"/>
      <c r="O78" s="65"/>
    </row>
    <row r="79" spans="1:15" s="5" customFormat="1" ht="12.75">
      <c r="A79" s="2"/>
      <c r="B79" s="279"/>
      <c r="C79" s="280"/>
      <c r="D79" s="280"/>
      <c r="E79" s="280"/>
      <c r="F79" s="280"/>
      <c r="G79" s="280"/>
      <c r="H79" s="280"/>
      <c r="I79" s="280"/>
      <c r="J79" s="280"/>
      <c r="K79" s="281"/>
      <c r="L79" s="65"/>
      <c r="M79" s="65"/>
      <c r="N79" s="65"/>
      <c r="O79" s="65"/>
    </row>
    <row r="80" spans="1:15" s="5" customFormat="1" ht="12.75" customHeight="1">
      <c r="A80" s="2"/>
      <c r="B80" s="279"/>
      <c r="C80" s="280"/>
      <c r="D80" s="280"/>
      <c r="E80" s="280"/>
      <c r="F80" s="280"/>
      <c r="G80" s="280"/>
      <c r="H80" s="280"/>
      <c r="I80" s="280"/>
      <c r="J80" s="280"/>
      <c r="K80" s="281"/>
      <c r="L80" s="65"/>
      <c r="M80" s="65"/>
      <c r="N80" s="65"/>
      <c r="O80" s="65"/>
    </row>
    <row r="81" spans="1:15" s="5" customFormat="1" ht="13.5" thickBot="1">
      <c r="A81" s="2"/>
      <c r="B81" s="282"/>
      <c r="C81" s="283"/>
      <c r="D81" s="283"/>
      <c r="E81" s="283"/>
      <c r="F81" s="283"/>
      <c r="G81" s="283"/>
      <c r="H81" s="283"/>
      <c r="I81" s="283"/>
      <c r="J81" s="283"/>
      <c r="K81" s="284"/>
      <c r="L81" s="65"/>
      <c r="M81" s="65"/>
      <c r="N81" s="65"/>
      <c r="O81" s="65"/>
    </row>
  </sheetData>
  <sheetProtection password="E3E4" sheet="1" objects="1" scenarios="1"/>
  <mergeCells count="12">
    <mergeCell ref="B74:K74"/>
    <mergeCell ref="B75:K81"/>
    <mergeCell ref="M76:N76"/>
    <mergeCell ref="M77:N77"/>
    <mergeCell ref="M74:N74"/>
    <mergeCell ref="M75:N75"/>
    <mergeCell ref="B11:N72"/>
    <mergeCell ref="B2:O2"/>
    <mergeCell ref="B3:O3"/>
    <mergeCell ref="B4:O4"/>
    <mergeCell ref="B6:O6"/>
    <mergeCell ref="B7:O7"/>
  </mergeCells>
  <phoneticPr fontId="2" type="noConversion"/>
  <printOptions horizontalCentered="1"/>
  <pageMargins left="0.7" right="0.7" top="0.75" bottom="0.75" header="0.3" footer="0.3"/>
  <pageSetup scale="65" orientation="portrait" horizontalDpi="300" verticalDpi="300" r:id="rId1"/>
  <headerFooter alignWithMargins="0">
    <oddFooter>&amp;R&amp;P of &amp;N</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11.28515625" style="5" customWidth="1"/>
    <col min="7" max="7" width="13" style="5" customWidth="1"/>
    <col min="8" max="8" width="9.140625" style="5" customWidth="1"/>
    <col min="9" max="9" width="16.285156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208</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299" t="str">
        <f>IF(Summary!D12&lt;&gt;"",Summary!D12,"")</f>
        <v/>
      </c>
      <c r="F11" s="300"/>
      <c r="G11" s="301"/>
      <c r="H11" s="1"/>
      <c r="I11" s="2" t="s">
        <v>1</v>
      </c>
      <c r="J11" s="1"/>
      <c r="K11" s="1"/>
      <c r="L11" s="1"/>
      <c r="M11" s="302"/>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299" t="str">
        <f>IF(Summary!D13&lt;&gt;"",Summary!D13,"")</f>
        <v/>
      </c>
      <c r="F12" s="300"/>
      <c r="G12" s="301"/>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18" t="str">
        <f>IF(Summary!D14&lt;&gt;"",Summary!D14,"")</f>
        <v/>
      </c>
      <c r="F13" s="319"/>
      <c r="G13" s="320"/>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299" t="str">
        <f>IF(Summary!D15&lt;&gt;"",Summary!D15,"")</f>
        <v/>
      </c>
      <c r="F14" s="300"/>
      <c r="G14" s="30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31"/>
      <c r="F15" s="332"/>
      <c r="G15" s="333"/>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34"/>
      <c r="F16" s="335"/>
      <c r="G16" s="336"/>
      <c r="H16" s="1"/>
      <c r="I16" s="2" t="s">
        <v>347</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67"/>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67"/>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67"/>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67"/>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ustomHeight="1">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248</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140"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155"/>
      <c r="H36" s="155"/>
      <c r="I36" s="155"/>
      <c r="J36" s="185"/>
      <c r="K36" s="101"/>
      <c r="L36" s="55"/>
      <c r="M36" s="16"/>
      <c r="N36" s="55"/>
      <c r="O36" s="55"/>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155"/>
      <c r="H37" s="155"/>
      <c r="I37" s="155"/>
      <c r="J37" s="185"/>
      <c r="K37" s="101"/>
      <c r="L37" s="55"/>
      <c r="M37" s="16"/>
      <c r="N37" s="55"/>
      <c r="O37" s="55"/>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155"/>
      <c r="H38" s="155"/>
      <c r="I38" s="155"/>
      <c r="J38" s="185"/>
      <c r="K38" s="101"/>
      <c r="L38" s="55"/>
      <c r="M38" s="16"/>
      <c r="N38" s="55"/>
      <c r="O38" s="55"/>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8"/>
      <c r="E41" s="124"/>
      <c r="F41" s="47"/>
      <c r="G41" s="47"/>
      <c r="H41" s="125"/>
      <c r="I41" s="125"/>
      <c r="J41" s="48"/>
      <c r="K41" s="101"/>
      <c r="L41" s="101"/>
      <c r="M41" s="16"/>
      <c r="N41" s="101"/>
      <c r="O41" s="101"/>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8"/>
      <c r="E42" s="124"/>
      <c r="F42" s="47"/>
      <c r="G42" s="47"/>
      <c r="H42" s="125"/>
      <c r="I42" s="125"/>
      <c r="J42" s="48"/>
      <c r="K42" s="101"/>
      <c r="L42" s="101"/>
      <c r="M42" s="16"/>
      <c r="N42" s="101"/>
      <c r="O42" s="101"/>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8"/>
      <c r="E43" s="124"/>
      <c r="F43" s="47"/>
      <c r="G43" s="47"/>
      <c r="H43" s="125"/>
      <c r="I43" s="125"/>
      <c r="J43" s="48"/>
      <c r="K43" s="101"/>
      <c r="L43" s="101"/>
      <c r="M43" s="16"/>
      <c r="N43" s="101"/>
      <c r="O43" s="101"/>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8"/>
      <c r="E44" s="124"/>
      <c r="F44" s="47"/>
      <c r="G44" s="47"/>
      <c r="H44" s="125"/>
      <c r="I44" s="125"/>
      <c r="J44" s="48"/>
      <c r="K44" s="101"/>
      <c r="L44" s="101"/>
      <c r="M44" s="16"/>
      <c r="N44" s="101"/>
      <c r="O44" s="101"/>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8"/>
      <c r="E45" s="124"/>
      <c r="F45" s="47"/>
      <c r="G45" s="47"/>
      <c r="H45" s="125"/>
      <c r="I45" s="125"/>
      <c r="J45" s="48"/>
      <c r="K45" s="101"/>
      <c r="L45" s="101"/>
      <c r="M45" s="16"/>
      <c r="N45" s="101"/>
      <c r="O45" s="101"/>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87" priority="3" stopIfTrue="1">
      <formula>$AF$12="Y"</formula>
    </cfRule>
  </conditionalFormatting>
  <conditionalFormatting sqref="Z12">
    <cfRule type="expression" dxfId="86" priority="1" stopIfTrue="1">
      <formula>$AF$12="N"</formula>
    </cfRule>
    <cfRule type="expression" dxfId="85"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209</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299" t="str">
        <f>IF(Summary!D12&lt;&gt;"",Summary!D12,"")</f>
        <v/>
      </c>
      <c r="F11" s="300"/>
      <c r="G11" s="301"/>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299" t="str">
        <f>IF(Summary!D13&lt;&gt;"",Summary!D13,"")</f>
        <v/>
      </c>
      <c r="F12" s="300"/>
      <c r="G12" s="301"/>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18" t="str">
        <f>IF(Summary!D14&lt;&gt;"",Summary!D14,"")</f>
        <v/>
      </c>
      <c r="F13" s="319"/>
      <c r="G13" s="320"/>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299" t="str">
        <f>IF(Summary!D15&lt;&gt;"",Summary!D15,"")</f>
        <v/>
      </c>
      <c r="F14" s="300"/>
      <c r="G14" s="301"/>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348</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249</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140"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84" priority="3" stopIfTrue="1">
      <formula>$AF$12="Y"</formula>
    </cfRule>
  </conditionalFormatting>
  <conditionalFormatting sqref="Z12">
    <cfRule type="expression" dxfId="83" priority="1" stopIfTrue="1">
      <formula>$AF$12="N"</formula>
    </cfRule>
    <cfRule type="expression" dxfId="82"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4257812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210</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349</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250</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81" priority="3" stopIfTrue="1">
      <formula>$AF$12="Y"</formula>
    </cfRule>
  </conditionalFormatting>
  <conditionalFormatting sqref="Z12">
    <cfRule type="expression" dxfId="80" priority="1" stopIfTrue="1">
      <formula>$AF$12="N"</formula>
    </cfRule>
    <cfRule type="expression" dxfId="79"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7.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6"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211</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350</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251</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78" priority="3" stopIfTrue="1">
      <formula>$AF$12="Y"</formula>
    </cfRule>
  </conditionalFormatting>
  <conditionalFormatting sqref="Z12">
    <cfRule type="expression" dxfId="77" priority="1" stopIfTrue="1">
      <formula>$AF$12="N"</formula>
    </cfRule>
    <cfRule type="expression" dxfId="76"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8.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71093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212</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351</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252</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75" priority="3" stopIfTrue="1">
      <formula>$AF$12="Y"</formula>
    </cfRule>
  </conditionalFormatting>
  <conditionalFormatting sqref="Z12">
    <cfRule type="expression" dxfId="74" priority="1" stopIfTrue="1">
      <formula>$AF$12="N"</formula>
    </cfRule>
    <cfRule type="expression" dxfId="73" priority="2" stopIfTrue="1">
      <formula>$AF12="Y"</formula>
    </cfRule>
  </conditionalFormatting>
  <dataValidations count="11">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N16 G17 B36:B85">
      <formula1>$AT$32:$AT$33</formula1>
    </dataValidation>
    <dataValidation type="list" allowBlank="1" showInputMessage="1" showErrorMessage="1" sqref="N15">
      <formula1>$AT$29:$AT$30</formula1>
    </dataValidation>
    <dataValidation type="list" allowBlank="1" showInputMessage="1" showErrorMessage="1" sqref="G24">
      <formula1>$AN$5:$AN$6</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FT92"/>
  <sheetViews>
    <sheetView zoomScale="75" zoomScaleNormal="75" workbookViewId="0">
      <selection activeCell="AJ11" sqref="AJ11:AJ14"/>
    </sheetView>
  </sheetViews>
  <sheetFormatPr defaultColWidth="18.7109375" defaultRowHeight="12.95" customHeight="1"/>
  <cols>
    <col min="1" max="1" width="3.28515625" style="5" customWidth="1"/>
    <col min="2" max="2" width="12.140625" style="5" customWidth="1"/>
    <col min="3" max="3" width="11.42578125" style="5" customWidth="1"/>
    <col min="4" max="4" width="18.28515625" style="5" customWidth="1"/>
    <col min="5" max="5" width="11.5703125" style="5" bestFit="1" customWidth="1"/>
    <col min="6" max="6" width="8" style="5" customWidth="1"/>
    <col min="7" max="7" width="10.7109375" style="5" customWidth="1"/>
    <col min="8" max="8" width="9.140625" style="5" customWidth="1"/>
    <col min="9" max="9" width="15.85546875" style="5" customWidth="1"/>
    <col min="10" max="13" width="14.7109375" style="5" customWidth="1"/>
    <col min="14" max="14" width="11.7109375" style="5" customWidth="1"/>
    <col min="15" max="16" width="12.7109375" style="5" customWidth="1"/>
    <col min="17" max="17" width="14.5703125" style="5" customWidth="1"/>
    <col min="18" max="20" width="12.7109375" style="5" customWidth="1"/>
    <col min="21" max="21" width="16" style="5" customWidth="1"/>
    <col min="22" max="23" width="12.7109375" style="5" customWidth="1"/>
    <col min="24" max="24" width="14.5703125" style="5" customWidth="1"/>
    <col min="25" max="25" width="14.140625" style="5" customWidth="1"/>
    <col min="26" max="28" width="12.7109375" style="5" customWidth="1"/>
    <col min="29" max="29" width="16.28515625" style="5" customWidth="1"/>
    <col min="30" max="31" width="12.7109375" style="5" customWidth="1"/>
    <col min="32" max="32" width="25.7109375" style="5" customWidth="1"/>
    <col min="33" max="33" width="20" style="5" customWidth="1"/>
    <col min="34" max="34" width="19.7109375" style="5" customWidth="1"/>
    <col min="35" max="35" width="15.140625" style="5" customWidth="1"/>
    <col min="36" max="36" width="29.7109375" style="5" customWidth="1"/>
    <col min="37" max="174" width="15.7109375" style="5" hidden="1" customWidth="1"/>
    <col min="175" max="175" width="14.5703125" style="5" hidden="1" customWidth="1"/>
    <col min="176" max="176" width="16.42578125" style="5" hidden="1" customWidth="1"/>
    <col min="177" max="16384" width="18.7109375" style="5"/>
  </cols>
  <sheetData>
    <row r="1" spans="1:168" s="58" customFormat="1" ht="11.25">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row>
    <row r="2" spans="1:168" s="58" customFormat="1" ht="18">
      <c r="A2" s="222" t="s">
        <v>96</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168" s="58" customFormat="1" ht="20.25">
      <c r="A3" s="223" t="s">
        <v>97</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8" s="58" customFormat="1" ht="18">
      <c r="A4" s="222" t="s">
        <v>336</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168" s="58" customFormat="1" ht="11.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L5" s="158" t="s">
        <v>113</v>
      </c>
      <c r="AM5" s="158" t="s">
        <v>14</v>
      </c>
      <c r="AN5" s="58">
        <v>94</v>
      </c>
    </row>
    <row r="6" spans="1:168" s="58" customFormat="1" ht="20.25">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L6" s="158" t="s">
        <v>114</v>
      </c>
      <c r="AM6" s="158" t="s">
        <v>15</v>
      </c>
      <c r="AN6" s="58">
        <v>1042</v>
      </c>
    </row>
    <row r="7" spans="1:168" s="58" customFormat="1" ht="11.25">
      <c r="A7" s="225" t="s">
        <v>377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L7" s="158" t="s">
        <v>115</v>
      </c>
    </row>
    <row r="8" spans="1:168" s="67" customFormat="1" ht="11.25">
      <c r="A8" s="66"/>
      <c r="B8" s="66"/>
      <c r="C8" s="66"/>
      <c r="D8" s="66"/>
      <c r="E8" s="66"/>
      <c r="F8" s="66"/>
      <c r="G8" s="66"/>
      <c r="H8" s="66"/>
      <c r="I8" s="66"/>
      <c r="J8" s="66"/>
      <c r="K8" s="66"/>
      <c r="L8" s="66"/>
      <c r="M8" s="66"/>
      <c r="N8" s="66"/>
      <c r="O8" s="66"/>
      <c r="P8" s="66"/>
      <c r="Q8" s="66"/>
      <c r="R8" s="85"/>
      <c r="S8" s="85"/>
      <c r="T8" s="85"/>
      <c r="U8" s="86"/>
      <c r="V8" s="85"/>
      <c r="W8" s="85"/>
      <c r="X8" s="85"/>
      <c r="Y8" s="85"/>
      <c r="Z8" s="85"/>
      <c r="AA8" s="85"/>
      <c r="AB8" s="85"/>
      <c r="AC8" s="85"/>
      <c r="AD8" s="85"/>
      <c r="AE8" s="85"/>
      <c r="AF8" s="85"/>
      <c r="AG8" s="85"/>
      <c r="AH8" s="85"/>
      <c r="AI8" s="85"/>
      <c r="AJ8" s="85"/>
    </row>
    <row r="9" spans="1:168" s="58" customFormat="1" ht="18">
      <c r="A9" s="87" t="s">
        <v>213</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168" ht="12.7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6">
        <f>IF(AND($G$24=94,Summary!$L$13="Category 1"),0,1)</f>
        <v>1</v>
      </c>
    </row>
    <row r="11" spans="1:168" ht="13.5" thickBot="1">
      <c r="A11" s="1"/>
      <c r="B11" s="1"/>
      <c r="C11" s="2" t="s">
        <v>0</v>
      </c>
      <c r="D11" s="1"/>
      <c r="E11" s="346" t="str">
        <f>IF(Summary!D12&lt;&gt;"",Summary!D12,"")</f>
        <v/>
      </c>
      <c r="F11" s="347"/>
      <c r="G11" s="348"/>
      <c r="H11" s="1"/>
      <c r="I11" s="2" t="s">
        <v>1</v>
      </c>
      <c r="J11" s="1"/>
      <c r="K11" s="1"/>
      <c r="L11" s="1"/>
      <c r="M11" s="339"/>
      <c r="N11" s="303"/>
      <c r="O11" s="1"/>
      <c r="P11" s="1"/>
      <c r="Q11" s="1"/>
      <c r="R11" s="1"/>
      <c r="S11" s="1"/>
      <c r="T11" s="1"/>
      <c r="U11" s="1"/>
      <c r="V11" s="1"/>
      <c r="W11" s="1"/>
      <c r="X11" s="1"/>
      <c r="Y11" s="1"/>
      <c r="Z11" s="1"/>
      <c r="AA11" s="1"/>
      <c r="AB11" s="130"/>
      <c r="AC11" s="1"/>
      <c r="AD11" s="1"/>
      <c r="AE11" s="1"/>
      <c r="AF11" s="1"/>
      <c r="AG11" s="1"/>
      <c r="AH11" s="1"/>
      <c r="AI11" s="1"/>
      <c r="AJ11" s="204" t="s">
        <v>378</v>
      </c>
      <c r="AO11" s="5" t="str">
        <f>IF($G$19="Diesel","'HC' refers to 'THC' ",IF($G$19="Natural Gas","'HC' refers to 'NMHC' ",IF($G$19="Alcohol","'HC' refers to 'THCE' ","")))</f>
        <v/>
      </c>
    </row>
    <row r="12" spans="1:168" ht="13.5" customHeight="1" thickBot="1">
      <c r="A12" s="1"/>
      <c r="B12" s="1"/>
      <c r="C12" s="2" t="s">
        <v>2</v>
      </c>
      <c r="D12" s="1"/>
      <c r="E12" s="346" t="str">
        <f>IF(Summary!D13&lt;&gt;"",Summary!D13,"")</f>
        <v/>
      </c>
      <c r="F12" s="347"/>
      <c r="G12" s="348"/>
      <c r="H12" s="1"/>
      <c r="I12" s="71" t="s">
        <v>51</v>
      </c>
      <c r="J12" s="1"/>
      <c r="K12" s="1"/>
      <c r="L12" s="1"/>
      <c r="M12" s="1"/>
      <c r="N12" s="159"/>
      <c r="O12" s="1"/>
      <c r="P12" s="297" t="str">
        <f>IF(N16&lt;&gt;"Y", "Current CO Result", "Final CO Result")</f>
        <v>Current CO Result</v>
      </c>
      <c r="Q12" s="298"/>
      <c r="R12" s="90" t="str">
        <f>$CJ$36</f>
        <v/>
      </c>
      <c r="S12" s="1"/>
      <c r="T12" s="297" t="str">
        <f>IF(N16&lt;&gt;"Y", "Current PM Result", "Final PM Result")</f>
        <v>Current PM Result</v>
      </c>
      <c r="U12" s="298"/>
      <c r="V12" s="91" t="str">
        <f>$DJ$36</f>
        <v/>
      </c>
      <c r="W12" s="1"/>
      <c r="X12" s="297" t="str">
        <f>IF($AF$12="Y",IF(N16&lt;&gt;"Y", "Current NOx+HC Result", "Final NOx+HC Result"),IF(N16&lt;&gt;"Y", "Current HC Result", "Final HC Result"))</f>
        <v>Current HC Result</v>
      </c>
      <c r="Y12" s="298"/>
      <c r="Z12" s="128" t="str">
        <f>IF($AF$12="Y",IF($FP$36&gt;0,ROUND($EJ$36+$FJ$36,2),""),$EJ$36)</f>
        <v/>
      </c>
      <c r="AA12" s="1"/>
      <c r="AB12" s="297" t="str">
        <f>IF(N16&lt;&gt;"Y", "Final NOx Result", "Current NOx Result")</f>
        <v>Final NOx Result</v>
      </c>
      <c r="AC12" s="298"/>
      <c r="AD12" s="90" t="str">
        <f>$FJ$36</f>
        <v/>
      </c>
      <c r="AE12" s="1"/>
      <c r="AF12" s="110" t="str">
        <f>IF($L$13&lt;&gt;"Category 3",IF($G$23="","N",$G$23),"N")</f>
        <v>N</v>
      </c>
      <c r="AG12" s="110" t="str">
        <f>IF(Summary!$L$13="Category 3","CAT3","")</f>
        <v/>
      </c>
      <c r="AH12" s="1"/>
      <c r="AI12" s="1"/>
      <c r="AJ12" s="92" t="s">
        <v>99</v>
      </c>
    </row>
    <row r="13" spans="1:168" ht="12.75">
      <c r="A13" s="1"/>
      <c r="B13" s="1"/>
      <c r="C13" s="2" t="s">
        <v>3</v>
      </c>
      <c r="D13" s="1"/>
      <c r="E13" s="349" t="str">
        <f>IF(Summary!D14&lt;&gt;"",Summary!D14,"")</f>
        <v/>
      </c>
      <c r="F13" s="350"/>
      <c r="G13" s="351"/>
      <c r="H13" s="1"/>
      <c r="I13" s="2" t="s">
        <v>78</v>
      </c>
      <c r="J13" s="1"/>
      <c r="K13" s="1"/>
      <c r="L13" s="1"/>
      <c r="M13" s="1"/>
      <c r="N13" s="160"/>
      <c r="O13" s="6"/>
      <c r="P13" s="1"/>
      <c r="Q13" s="1"/>
      <c r="R13" s="1"/>
      <c r="S13" s="1"/>
      <c r="T13" s="1"/>
      <c r="U13" s="1"/>
      <c r="V13" s="1"/>
      <c r="W13" s="1"/>
      <c r="X13" s="1"/>
      <c r="Y13" s="1"/>
      <c r="Z13" s="1"/>
      <c r="AA13" s="1"/>
      <c r="AB13" s="1"/>
      <c r="AC13" s="1"/>
      <c r="AD13" s="1"/>
      <c r="AE13" s="1"/>
      <c r="AF13" s="1"/>
      <c r="AG13" s="1"/>
      <c r="AH13" s="1"/>
      <c r="AI13" s="1"/>
      <c r="AJ13" s="93">
        <v>42704</v>
      </c>
    </row>
    <row r="14" spans="1:168" ht="12.75">
      <c r="A14" s="1"/>
      <c r="B14" s="1"/>
      <c r="C14" s="2" t="s">
        <v>4</v>
      </c>
      <c r="D14" s="1"/>
      <c r="E14" s="346" t="str">
        <f>IF(Summary!D15&lt;&gt;"",Summary!D15,"")</f>
        <v/>
      </c>
      <c r="F14" s="347"/>
      <c r="G14" s="348"/>
      <c r="H14" s="1"/>
      <c r="I14" s="2" t="s">
        <v>12</v>
      </c>
      <c r="J14" s="1"/>
      <c r="K14" s="1"/>
      <c r="L14" s="1"/>
      <c r="M14" s="1"/>
      <c r="N14" s="160"/>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205" t="s">
        <v>379</v>
      </c>
      <c r="AL14" s="33" t="s">
        <v>75</v>
      </c>
      <c r="AM14" s="5">
        <v>1</v>
      </c>
      <c r="AT14" s="5">
        <v>1</v>
      </c>
    </row>
    <row r="15" spans="1:168" ht="12.75">
      <c r="A15" s="1"/>
      <c r="B15" s="1"/>
      <c r="C15" s="2" t="s">
        <v>60</v>
      </c>
      <c r="D15" s="1"/>
      <c r="E15" s="340"/>
      <c r="F15" s="341"/>
      <c r="G15" s="342"/>
      <c r="H15" s="1"/>
      <c r="I15" s="2" t="s">
        <v>92</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76</v>
      </c>
      <c r="AM15" s="5">
        <v>2</v>
      </c>
      <c r="AT15" s="5">
        <v>2</v>
      </c>
    </row>
    <row r="16" spans="1:168" ht="12.75">
      <c r="A16" s="1"/>
      <c r="B16" s="1"/>
      <c r="C16" s="89"/>
      <c r="D16" s="1"/>
      <c r="E16" s="343"/>
      <c r="F16" s="344"/>
      <c r="G16" s="345"/>
      <c r="H16" s="1"/>
      <c r="I16" s="2" t="s">
        <v>352</v>
      </c>
      <c r="J16" s="1"/>
      <c r="K16" s="1"/>
      <c r="L16" s="1"/>
      <c r="M16" s="1"/>
      <c r="N16" s="16"/>
      <c r="O16" s="1"/>
      <c r="P16" s="2" t="s">
        <v>338</v>
      </c>
      <c r="Q16" s="12"/>
      <c r="R16" s="193"/>
      <c r="S16" s="1"/>
      <c r="T16" s="2" t="s">
        <v>23</v>
      </c>
      <c r="U16" s="12"/>
      <c r="V16" s="47"/>
      <c r="W16" s="1"/>
      <c r="X16" s="2" t="str">
        <f>IF($AF$12="Y","NOx+HC Standard or FEL","HC Standard or FEL")</f>
        <v>HC Standard or FEL</v>
      </c>
      <c r="Y16" s="12"/>
      <c r="Z16" s="47"/>
      <c r="AA16" s="1"/>
      <c r="AB16" s="2" t="s">
        <v>125</v>
      </c>
      <c r="AC16" s="12"/>
      <c r="AD16" s="47"/>
      <c r="AE16" s="1"/>
      <c r="AF16" s="1"/>
      <c r="AG16" s="1"/>
      <c r="AH16" s="1"/>
      <c r="AI16" s="1"/>
      <c r="AJ16" s="1"/>
      <c r="AL16" s="33" t="s">
        <v>77</v>
      </c>
      <c r="AM16" s="5">
        <v>3</v>
      </c>
      <c r="AT16" s="5">
        <v>3</v>
      </c>
    </row>
    <row r="17" spans="1:162" ht="12.75">
      <c r="A17" s="1"/>
      <c r="B17" s="1"/>
      <c r="C17" s="71" t="s">
        <v>62</v>
      </c>
      <c r="D17" s="1"/>
      <c r="E17" s="1"/>
      <c r="F17" s="1"/>
      <c r="G17" s="56"/>
      <c r="H17" s="1"/>
      <c r="I17" s="71" t="s">
        <v>199</v>
      </c>
      <c r="J17" s="4"/>
      <c r="K17" s="1"/>
      <c r="L17" s="1"/>
      <c r="M17" s="1"/>
      <c r="N17" s="136">
        <f>IF(AND($G$24=94,Summary!$AH$15&lt;100,Summary!$L$13="Category 1"),0,$FO36)</f>
        <v>1</v>
      </c>
      <c r="O17" s="1"/>
      <c r="P17" s="2" t="s">
        <v>8</v>
      </c>
      <c r="Q17" s="12"/>
      <c r="R17" s="131" t="s">
        <v>59</v>
      </c>
      <c r="S17" s="1"/>
      <c r="T17" s="2" t="s">
        <v>8</v>
      </c>
      <c r="U17" s="12"/>
      <c r="V17" s="131" t="s">
        <v>59</v>
      </c>
      <c r="W17" s="1"/>
      <c r="X17" s="2" t="s">
        <v>8</v>
      </c>
      <c r="Y17" s="12"/>
      <c r="Z17" s="131" t="s">
        <v>59</v>
      </c>
      <c r="AA17" s="1"/>
      <c r="AB17" s="2" t="s">
        <v>8</v>
      </c>
      <c r="AC17" s="12"/>
      <c r="AD17" s="131" t="s">
        <v>59</v>
      </c>
      <c r="AE17" s="1"/>
      <c r="AF17" s="1"/>
      <c r="AG17" s="1"/>
      <c r="AH17" s="1"/>
      <c r="AI17" s="166" t="s">
        <v>305</v>
      </c>
      <c r="AJ17" s="1"/>
      <c r="AT17" s="5">
        <v>4</v>
      </c>
    </row>
    <row r="18" spans="1:162" ht="12.75">
      <c r="A18" s="1"/>
      <c r="B18" s="1"/>
      <c r="C18" s="71" t="s">
        <v>132</v>
      </c>
      <c r="D18" s="4"/>
      <c r="E18" s="4"/>
      <c r="F18" s="4"/>
      <c r="G18" s="57"/>
      <c r="H18" s="1"/>
      <c r="I18" s="114" t="s">
        <v>105</v>
      </c>
      <c r="J18" s="7"/>
      <c r="K18" s="1"/>
      <c r="L18" s="1"/>
      <c r="M18" s="1"/>
      <c r="N18" s="1"/>
      <c r="O18" s="1"/>
      <c r="P18" s="2" t="s">
        <v>80</v>
      </c>
      <c r="Q18" s="12"/>
      <c r="R18" s="16"/>
      <c r="S18" s="1"/>
      <c r="T18" s="2" t="s">
        <v>24</v>
      </c>
      <c r="U18" s="12"/>
      <c r="V18" s="16"/>
      <c r="W18" s="1"/>
      <c r="X18" s="2" t="s">
        <v>204</v>
      </c>
      <c r="Y18" s="12"/>
      <c r="Z18" s="16"/>
      <c r="AA18" s="1"/>
      <c r="AB18" s="2" t="s">
        <v>126</v>
      </c>
      <c r="AC18" s="12"/>
      <c r="AD18" s="16"/>
      <c r="AE18" s="1"/>
      <c r="AF18" s="1"/>
      <c r="AG18" s="1"/>
      <c r="AH18" s="1"/>
      <c r="AI18" s="167" t="s">
        <v>306</v>
      </c>
      <c r="AJ18" s="1"/>
      <c r="AL18" s="33" t="s">
        <v>71</v>
      </c>
    </row>
    <row r="19" spans="1:162" ht="12.75">
      <c r="A19" s="1"/>
      <c r="B19" s="1"/>
      <c r="C19" s="71" t="s">
        <v>74</v>
      </c>
      <c r="D19" s="35"/>
      <c r="E19" s="35"/>
      <c r="F19" s="35"/>
      <c r="G19" s="55"/>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1"/>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7" t="s">
        <v>307</v>
      </c>
      <c r="AJ19" s="1"/>
      <c r="AL19" s="33" t="s">
        <v>72</v>
      </c>
    </row>
    <row r="20" spans="1:162" ht="12.75">
      <c r="A20" s="1"/>
      <c r="B20" s="1"/>
      <c r="C20" s="71" t="s">
        <v>73</v>
      </c>
      <c r="D20" s="4"/>
      <c r="E20" s="4"/>
      <c r="F20" s="4"/>
      <c r="G20" s="55"/>
      <c r="H20" s="1"/>
      <c r="I20" s="37" t="str">
        <f>IF(AND($G$18&lt;&gt;"",$G$17="Y"),"and the reduced sample size is pre-approved","")</f>
        <v/>
      </c>
      <c r="J20" s="1"/>
      <c r="K20" s="1"/>
      <c r="L20" s="1"/>
      <c r="M20" s="1"/>
      <c r="N20" s="1"/>
      <c r="O20" s="1"/>
      <c r="P20" s="2" t="s">
        <v>93</v>
      </c>
      <c r="Q20" s="12"/>
      <c r="R20" s="16"/>
      <c r="S20" s="1"/>
      <c r="T20" s="2" t="s">
        <v>94</v>
      </c>
      <c r="U20" s="12"/>
      <c r="V20" s="16"/>
      <c r="W20" s="1"/>
      <c r="X20" s="2" t="s">
        <v>205</v>
      </c>
      <c r="Y20" s="12"/>
      <c r="Z20" s="16"/>
      <c r="AA20" s="1"/>
      <c r="AB20" s="2" t="s">
        <v>127</v>
      </c>
      <c r="AC20" s="12"/>
      <c r="AD20" s="16"/>
      <c r="AE20" s="1"/>
      <c r="AF20" s="1"/>
      <c r="AG20" s="1"/>
      <c r="AH20" s="1"/>
      <c r="AI20" s="167" t="s">
        <v>308</v>
      </c>
      <c r="AJ20" s="1"/>
    </row>
    <row r="21" spans="1:162" ht="12.75">
      <c r="A21" s="1"/>
      <c r="B21" s="1"/>
      <c r="C21" s="71" t="s">
        <v>302</v>
      </c>
      <c r="D21" s="4"/>
      <c r="E21" s="4"/>
      <c r="F21" s="4"/>
      <c r="G21" s="57"/>
      <c r="H21" s="1"/>
      <c r="I21" s="37"/>
      <c r="J21" s="1"/>
      <c r="K21" s="1"/>
      <c r="L21" s="1"/>
      <c r="M21" s="1"/>
      <c r="N21" s="1"/>
      <c r="O21" s="1"/>
      <c r="P21" s="2"/>
      <c r="Q21" s="12"/>
      <c r="R21" s="1"/>
      <c r="S21" s="1"/>
      <c r="T21" s="2"/>
      <c r="U21" s="12"/>
      <c r="V21" s="1"/>
      <c r="W21" s="1"/>
      <c r="X21" s="2"/>
      <c r="Y21" s="12"/>
      <c r="Z21" s="1"/>
      <c r="AA21" s="1"/>
      <c r="AB21" s="2"/>
      <c r="AC21" s="12"/>
      <c r="AD21" s="1"/>
      <c r="AE21" s="1"/>
      <c r="AF21" s="1"/>
      <c r="AG21" s="1"/>
      <c r="AH21" s="1"/>
      <c r="AI21" s="167" t="s">
        <v>309</v>
      </c>
      <c r="AJ21" s="1"/>
      <c r="AL21" s="168"/>
    </row>
    <row r="22" spans="1:162" ht="12.75">
      <c r="A22" s="1"/>
      <c r="B22" s="1"/>
      <c r="C22" s="71" t="s">
        <v>133</v>
      </c>
      <c r="D22" s="4"/>
      <c r="E22" s="4"/>
      <c r="F22" s="4"/>
      <c r="G22" s="57"/>
      <c r="H22" s="1"/>
      <c r="I22" s="37"/>
      <c r="J22" s="1"/>
      <c r="K22" s="1"/>
      <c r="L22" s="1"/>
      <c r="M22" s="1"/>
      <c r="N22" s="1"/>
      <c r="O22" s="1"/>
      <c r="P22" s="2"/>
      <c r="Q22" s="12"/>
      <c r="R22" s="1"/>
      <c r="S22" s="1"/>
      <c r="T22" s="2"/>
      <c r="U22" s="12"/>
      <c r="V22" s="1"/>
      <c r="W22" s="1"/>
      <c r="X22" s="2"/>
      <c r="Y22" s="12"/>
      <c r="Z22" s="1"/>
      <c r="AA22" s="1"/>
      <c r="AB22" s="2"/>
      <c r="AC22" s="12"/>
      <c r="AD22" s="1"/>
      <c r="AE22" s="1"/>
      <c r="AF22" s="1"/>
      <c r="AG22" s="1"/>
      <c r="AH22" s="1"/>
      <c r="AI22" s="167" t="s">
        <v>310</v>
      </c>
      <c r="AJ22" s="1"/>
      <c r="AL22" s="168" t="s">
        <v>314</v>
      </c>
    </row>
    <row r="23" spans="1:162" ht="12.75">
      <c r="A23" s="1"/>
      <c r="B23" s="1"/>
      <c r="C23" s="71" t="s">
        <v>304</v>
      </c>
      <c r="D23" s="4"/>
      <c r="E23" s="4"/>
      <c r="F23" s="4"/>
      <c r="G23" s="57"/>
      <c r="H23" s="1"/>
      <c r="I23" s="37"/>
      <c r="J23" s="1"/>
      <c r="K23" s="1"/>
      <c r="L23" s="1"/>
      <c r="M23" s="1"/>
      <c r="N23" s="1"/>
      <c r="O23" s="1"/>
      <c r="P23" s="2"/>
      <c r="Q23" s="12"/>
      <c r="R23" s="1"/>
      <c r="S23" s="1"/>
      <c r="T23" s="2"/>
      <c r="U23" s="12"/>
      <c r="V23" s="1"/>
      <c r="W23" s="1"/>
      <c r="X23" s="2"/>
      <c r="Y23" s="12"/>
      <c r="Z23" s="1"/>
      <c r="AA23" s="1"/>
      <c r="AB23" s="2"/>
      <c r="AC23" s="12"/>
      <c r="AD23" s="1"/>
      <c r="AE23" s="1"/>
      <c r="AF23" s="1"/>
      <c r="AG23" s="1"/>
      <c r="AH23" s="1"/>
      <c r="AI23" s="167" t="s">
        <v>311</v>
      </c>
      <c r="AJ23" s="1"/>
      <c r="AL23" s="168" t="s">
        <v>315</v>
      </c>
    </row>
    <row r="24" spans="1:162" ht="12.75">
      <c r="A24" s="1"/>
      <c r="B24" s="1"/>
      <c r="C24" s="71" t="s">
        <v>131</v>
      </c>
      <c r="D24" s="4"/>
      <c r="E24" s="4"/>
      <c r="F24" s="4"/>
      <c r="G24" s="57"/>
      <c r="H24" s="1"/>
      <c r="I24" s="37"/>
      <c r="J24" s="1"/>
      <c r="K24" s="1"/>
      <c r="L24" s="1"/>
      <c r="M24" s="1"/>
      <c r="N24" s="1"/>
      <c r="O24" s="1"/>
      <c r="P24" s="2"/>
      <c r="Q24" s="12"/>
      <c r="R24" s="1"/>
      <c r="S24" s="1"/>
      <c r="T24" s="2"/>
      <c r="U24" s="12"/>
      <c r="V24" s="1"/>
      <c r="W24" s="1"/>
      <c r="X24" s="2"/>
      <c r="Y24" s="12"/>
      <c r="Z24" s="1"/>
      <c r="AA24" s="1"/>
      <c r="AB24" s="2"/>
      <c r="AC24" s="12"/>
      <c r="AD24" s="1"/>
      <c r="AE24" s="1"/>
      <c r="AF24" s="1"/>
      <c r="AG24" s="1"/>
      <c r="AH24" s="1"/>
      <c r="AI24" s="167" t="s">
        <v>312</v>
      </c>
      <c r="AJ24" s="1"/>
      <c r="AL24" s="168" t="s">
        <v>316</v>
      </c>
    </row>
    <row r="25" spans="1:162" ht="12.75">
      <c r="A25" s="1"/>
      <c r="B25" s="1"/>
      <c r="C25" s="71"/>
      <c r="D25" s="4"/>
      <c r="E25" s="1"/>
      <c r="F25" s="1"/>
      <c r="G25" s="1"/>
      <c r="H25" s="1"/>
      <c r="I25" s="132" t="s">
        <v>277</v>
      </c>
      <c r="J25" s="132" t="s">
        <v>280</v>
      </c>
      <c r="K25" s="132" t="s">
        <v>281</v>
      </c>
      <c r="L25" s="132" t="s">
        <v>282</v>
      </c>
      <c r="M25" s="132" t="s">
        <v>278</v>
      </c>
      <c r="N25" s="1"/>
      <c r="O25" s="1"/>
      <c r="P25" s="2"/>
      <c r="Q25" s="12"/>
      <c r="R25" s="1"/>
      <c r="S25" s="1"/>
      <c r="T25" s="2"/>
      <c r="U25" s="12"/>
      <c r="V25" s="1"/>
      <c r="W25" s="1"/>
      <c r="X25" s="2"/>
      <c r="Y25" s="12"/>
      <c r="Z25" s="1"/>
      <c r="AA25" s="1"/>
      <c r="AB25" s="2"/>
      <c r="AC25" s="12"/>
      <c r="AD25" s="1"/>
      <c r="AE25" s="1"/>
      <c r="AF25" s="1"/>
      <c r="AG25" s="1"/>
      <c r="AH25" s="1"/>
      <c r="AI25" s="1"/>
      <c r="AJ25" s="1"/>
      <c r="AL25" s="168" t="s">
        <v>317</v>
      </c>
    </row>
    <row r="26" spans="1:162" ht="12.75">
      <c r="A26" s="1"/>
      <c r="B26" s="1"/>
      <c r="C26" s="71"/>
      <c r="D26" s="4"/>
      <c r="E26" s="133" t="s">
        <v>279</v>
      </c>
      <c r="F26" s="134"/>
      <c r="G26" s="135"/>
      <c r="H26" s="135"/>
      <c r="I26" s="57"/>
      <c r="J26" s="161"/>
      <c r="K26" s="161"/>
      <c r="L26" s="161"/>
      <c r="M26" s="145">
        <f>SUM($I$26:$L$26)</f>
        <v>0</v>
      </c>
      <c r="N26" s="1"/>
      <c r="O26" s="1"/>
      <c r="P26" s="2"/>
      <c r="Q26" s="12"/>
      <c r="R26" s="1"/>
      <c r="S26" s="1"/>
      <c r="T26" s="2"/>
      <c r="U26" s="12"/>
      <c r="V26" s="1"/>
      <c r="W26" s="1"/>
      <c r="X26" s="2"/>
      <c r="Y26" s="12"/>
      <c r="Z26" s="1"/>
      <c r="AA26" s="1"/>
      <c r="AB26" s="2"/>
      <c r="AC26" s="12"/>
      <c r="AD26" s="1"/>
      <c r="AE26" s="1"/>
      <c r="AF26" s="1"/>
      <c r="AG26" s="1"/>
      <c r="AH26" s="1"/>
      <c r="AI26" s="1"/>
      <c r="AJ26" s="1"/>
      <c r="AL26" s="168" t="s">
        <v>318</v>
      </c>
    </row>
    <row r="27" spans="1:162" ht="12.75" customHeight="1">
      <c r="A27" s="1"/>
      <c r="B27" s="1"/>
      <c r="C27" s="89"/>
      <c r="D27" s="1"/>
      <c r="E27" s="1"/>
      <c r="F27" s="1"/>
      <c r="G27" s="1"/>
      <c r="H27" s="1"/>
      <c r="I27" s="3"/>
      <c r="J27" s="1"/>
      <c r="K27" s="1"/>
      <c r="L27" s="1"/>
      <c r="M27" s="1"/>
      <c r="N27" s="7"/>
      <c r="O27" s="1"/>
      <c r="P27" s="1"/>
      <c r="Q27" s="1"/>
      <c r="R27" s="1"/>
      <c r="S27" s="1"/>
      <c r="T27" s="89"/>
      <c r="U27" s="1"/>
      <c r="V27" s="1"/>
      <c r="W27" s="1" t="s">
        <v>37</v>
      </c>
      <c r="X27" s="1"/>
      <c r="Y27" s="1"/>
      <c r="Z27" s="1"/>
      <c r="AA27" s="1"/>
      <c r="AB27" s="1"/>
      <c r="AC27" s="1"/>
      <c r="AD27" s="1"/>
      <c r="AE27" s="1"/>
      <c r="AF27" s="1"/>
      <c r="AG27" s="1"/>
      <c r="AH27" s="1"/>
      <c r="AI27" s="1"/>
      <c r="AJ27" s="1"/>
      <c r="AL27" s="168" t="s">
        <v>319</v>
      </c>
      <c r="AM27" s="5">
        <v>4</v>
      </c>
      <c r="AT27" s="5">
        <v>4</v>
      </c>
    </row>
    <row r="28" spans="1:162" ht="12.75">
      <c r="A28" s="1"/>
      <c r="B28" s="1"/>
      <c r="C28" s="2" t="s">
        <v>5</v>
      </c>
      <c r="D28" s="1"/>
      <c r="E28" s="338"/>
      <c r="F28" s="322"/>
      <c r="G28" s="322"/>
      <c r="H28" s="322"/>
      <c r="I28" s="322"/>
      <c r="J28" s="322"/>
      <c r="K28" s="322"/>
      <c r="L28" s="322"/>
      <c r="M28" s="322"/>
      <c r="N28" s="323"/>
      <c r="O28" s="1"/>
      <c r="P28" s="337" t="s">
        <v>344</v>
      </c>
      <c r="Q28" s="337"/>
      <c r="R28" s="1"/>
      <c r="S28" s="1"/>
      <c r="T28" s="1"/>
      <c r="U28" s="1"/>
      <c r="V28" s="1"/>
      <c r="W28" s="1"/>
      <c r="X28" s="1"/>
      <c r="Y28" s="1"/>
      <c r="Z28" s="1"/>
      <c r="AA28" s="1"/>
      <c r="AB28" s="1"/>
      <c r="AC28" s="1"/>
      <c r="AD28" s="1"/>
      <c r="AE28" s="1"/>
      <c r="AF28" s="1"/>
      <c r="AG28" s="1"/>
      <c r="AH28" s="1"/>
      <c r="AI28" s="1"/>
      <c r="AJ28" s="1"/>
      <c r="AL28" s="168" t="s">
        <v>320</v>
      </c>
      <c r="AU28" s="8"/>
    </row>
    <row r="29" spans="1:162" ht="12.75">
      <c r="A29" s="1"/>
      <c r="B29" s="1"/>
      <c r="C29" s="1"/>
      <c r="D29" s="1"/>
      <c r="E29" s="324"/>
      <c r="F29" s="325"/>
      <c r="G29" s="325"/>
      <c r="H29" s="325"/>
      <c r="I29" s="325"/>
      <c r="J29" s="325"/>
      <c r="K29" s="325"/>
      <c r="L29" s="325"/>
      <c r="M29" s="325"/>
      <c r="N29" s="326"/>
      <c r="O29" s="6"/>
      <c r="P29" s="337"/>
      <c r="Q29" s="337"/>
      <c r="R29" s="1" t="str">
        <f>IF(AND(Summary!$L$13=Summary!$V$73,$G$24=$AN$5),IF($FP$36&gt;=$N$17,"PASS","OPEN"),"N/A")</f>
        <v>N/A</v>
      </c>
      <c r="S29" s="1"/>
      <c r="T29" s="89"/>
      <c r="U29" s="1"/>
      <c r="V29" s="1"/>
      <c r="W29" s="1" t="s">
        <v>37</v>
      </c>
      <c r="X29" s="1"/>
      <c r="Y29" s="1"/>
      <c r="Z29" s="1"/>
      <c r="AA29" s="1"/>
      <c r="AB29" s="1"/>
      <c r="AC29" s="1"/>
      <c r="AD29" s="1"/>
      <c r="AE29" s="1"/>
      <c r="AF29" s="1"/>
      <c r="AG29" s="1"/>
      <c r="AH29" s="1"/>
      <c r="AI29" s="1"/>
      <c r="AJ29" s="1"/>
      <c r="AT29" s="5" t="s">
        <v>27</v>
      </c>
      <c r="AU29" s="9"/>
    </row>
    <row r="30" spans="1:162" ht="12.75" customHeight="1">
      <c r="A30" s="1"/>
      <c r="B30" s="1"/>
      <c r="C30" s="1"/>
      <c r="D30" s="1"/>
      <c r="E30" s="324"/>
      <c r="F30" s="325"/>
      <c r="G30" s="325"/>
      <c r="H30" s="325"/>
      <c r="I30" s="325"/>
      <c r="J30" s="325"/>
      <c r="K30" s="325"/>
      <c r="L30" s="325"/>
      <c r="M30" s="325"/>
      <c r="N30" s="326"/>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81</v>
      </c>
      <c r="BV30" s="5" t="s">
        <v>81</v>
      </c>
      <c r="CA30" s="5" t="s">
        <v>81</v>
      </c>
      <c r="CF30" s="5" t="s">
        <v>81</v>
      </c>
      <c r="CQ30" s="5" t="s">
        <v>48</v>
      </c>
      <c r="CV30" s="5" t="s">
        <v>48</v>
      </c>
      <c r="DA30" s="5" t="s">
        <v>48</v>
      </c>
      <c r="DF30" s="5" t="s">
        <v>48</v>
      </c>
      <c r="DQ30" s="129" t="s">
        <v>206</v>
      </c>
      <c r="DV30" s="129" t="s">
        <v>206</v>
      </c>
      <c r="EA30" s="129" t="s">
        <v>206</v>
      </c>
      <c r="EF30" s="129" t="s">
        <v>206</v>
      </c>
      <c r="EQ30" s="99" t="s">
        <v>42</v>
      </c>
      <c r="EV30" s="99" t="s">
        <v>42</v>
      </c>
      <c r="FA30" s="99" t="s">
        <v>42</v>
      </c>
      <c r="FF30" s="99" t="s">
        <v>42</v>
      </c>
    </row>
    <row r="31" spans="1:162" ht="13.5" customHeight="1">
      <c r="A31" s="1"/>
      <c r="B31" s="1"/>
      <c r="C31" s="1"/>
      <c r="D31" s="1"/>
      <c r="E31" s="327"/>
      <c r="F31" s="328"/>
      <c r="G31" s="328"/>
      <c r="H31" s="328"/>
      <c r="I31" s="328"/>
      <c r="J31" s="328"/>
      <c r="K31" s="328"/>
      <c r="L31" s="328"/>
      <c r="M31" s="328"/>
      <c r="N31" s="329"/>
      <c r="O31" s="1"/>
      <c r="P31" s="1"/>
      <c r="Q31" s="1"/>
      <c r="R31" s="1"/>
      <c r="S31" s="1"/>
      <c r="T31" s="89"/>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row>
    <row r="32" spans="1:162" ht="12.7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c r="A33" s="330" t="s">
        <v>253</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M33" s="5" t="s">
        <v>15</v>
      </c>
      <c r="AT33" s="5" t="s">
        <v>15</v>
      </c>
    </row>
    <row r="34" spans="1:176" ht="12.75" customHeight="1">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79</v>
      </c>
      <c r="AM34" s="14" t="s">
        <v>10</v>
      </c>
      <c r="AP34" s="99" t="s">
        <v>120</v>
      </c>
      <c r="AR34" s="99" t="s">
        <v>121</v>
      </c>
      <c r="AT34" s="316" t="s">
        <v>16</v>
      </c>
    </row>
    <row r="35" spans="1:176" ht="44.25" customHeight="1" thickBot="1">
      <c r="A35" s="1"/>
      <c r="B35" s="73" t="s">
        <v>29</v>
      </c>
      <c r="C35" s="73" t="s">
        <v>30</v>
      </c>
      <c r="D35" s="73" t="s">
        <v>31</v>
      </c>
      <c r="E35" s="73" t="s">
        <v>32</v>
      </c>
      <c r="F35" s="73" t="s">
        <v>33</v>
      </c>
      <c r="G35" s="73" t="s">
        <v>34</v>
      </c>
      <c r="H35" s="73" t="s">
        <v>11</v>
      </c>
      <c r="I35" s="73" t="s">
        <v>35</v>
      </c>
      <c r="J35" s="73" t="s">
        <v>36</v>
      </c>
      <c r="K35" s="73" t="s">
        <v>25</v>
      </c>
      <c r="L35" s="139" t="s">
        <v>21</v>
      </c>
      <c r="M35" s="139" t="s">
        <v>20</v>
      </c>
      <c r="N35" s="73" t="s">
        <v>19</v>
      </c>
      <c r="O35" s="88" t="s">
        <v>26</v>
      </c>
      <c r="P35" s="75" t="s">
        <v>82</v>
      </c>
      <c r="Q35" s="73" t="s">
        <v>83</v>
      </c>
      <c r="R35" s="73" t="s">
        <v>84</v>
      </c>
      <c r="S35" s="74" t="s">
        <v>85</v>
      </c>
      <c r="T35" s="75" t="s">
        <v>67</v>
      </c>
      <c r="U35" s="73" t="s">
        <v>68</v>
      </c>
      <c r="V35" s="73" t="s">
        <v>69</v>
      </c>
      <c r="W35" s="74" t="s">
        <v>70</v>
      </c>
      <c r="X35" s="75" t="s">
        <v>200</v>
      </c>
      <c r="Y35" s="73" t="s">
        <v>201</v>
      </c>
      <c r="Z35" s="73" t="s">
        <v>202</v>
      </c>
      <c r="AA35" s="74" t="s">
        <v>203</v>
      </c>
      <c r="AB35" s="75" t="s">
        <v>116</v>
      </c>
      <c r="AC35" s="73" t="s">
        <v>117</v>
      </c>
      <c r="AD35" s="74" t="s">
        <v>118</v>
      </c>
      <c r="AE35" s="73" t="s">
        <v>119</v>
      </c>
      <c r="AF35" s="75" t="s">
        <v>17</v>
      </c>
      <c r="AG35" s="73" t="s">
        <v>6</v>
      </c>
      <c r="AH35" s="73" t="s">
        <v>7</v>
      </c>
      <c r="AI35" s="73" t="s">
        <v>313</v>
      </c>
      <c r="AJ35" s="73" t="s">
        <v>13</v>
      </c>
      <c r="AK35" s="5">
        <v>0</v>
      </c>
      <c r="AL35" s="5">
        <v>0</v>
      </c>
      <c r="AM35" s="5">
        <v>0</v>
      </c>
      <c r="AN35" s="5">
        <v>0</v>
      </c>
      <c r="AO35" s="5">
        <v>0</v>
      </c>
      <c r="AP35" s="5">
        <v>0</v>
      </c>
      <c r="AQ35" s="5">
        <v>0</v>
      </c>
      <c r="AR35" s="5">
        <v>0</v>
      </c>
      <c r="AT35" s="317"/>
      <c r="AW35" s="17"/>
      <c r="AX35" s="17" t="s">
        <v>86</v>
      </c>
      <c r="AY35" s="17" t="s">
        <v>87</v>
      </c>
      <c r="AZ35" s="5" t="s">
        <v>88</v>
      </c>
      <c r="BA35" s="5" t="s">
        <v>89</v>
      </c>
      <c r="BB35" s="17" t="s">
        <v>38</v>
      </c>
      <c r="BC35" s="17" t="s">
        <v>39</v>
      </c>
      <c r="BD35" s="5" t="s">
        <v>40</v>
      </c>
      <c r="BE35" s="5" t="s">
        <v>41</v>
      </c>
      <c r="BF35" s="17" t="s">
        <v>65</v>
      </c>
      <c r="BG35" s="17" t="s">
        <v>66</v>
      </c>
      <c r="BH35" s="5" t="s">
        <v>90</v>
      </c>
      <c r="BI35" s="5" t="s">
        <v>91</v>
      </c>
      <c r="BJ35" s="111" t="s">
        <v>122</v>
      </c>
      <c r="BK35" s="111" t="s">
        <v>123</v>
      </c>
      <c r="BL35" s="99" t="s">
        <v>124</v>
      </c>
      <c r="BM35" s="5" t="s">
        <v>91</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290</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290</v>
      </c>
      <c r="FL35" s="127" t="s">
        <v>193</v>
      </c>
      <c r="FM35" s="126" t="s">
        <v>194</v>
      </c>
      <c r="FN35" s="126" t="s">
        <v>195</v>
      </c>
      <c r="FO35" s="14" t="s">
        <v>53</v>
      </c>
      <c r="FP35" s="14" t="s">
        <v>54</v>
      </c>
      <c r="FQ35" s="126" t="s">
        <v>196</v>
      </c>
      <c r="FR35" s="126" t="s">
        <v>197</v>
      </c>
      <c r="FS35" s="126" t="s">
        <v>198</v>
      </c>
      <c r="FT35" s="14" t="s">
        <v>196</v>
      </c>
    </row>
    <row r="36" spans="1:176" ht="13.5" thickBot="1">
      <c r="A36" s="1">
        <v>1</v>
      </c>
      <c r="B36" s="16"/>
      <c r="C36" s="47"/>
      <c r="D36" s="48"/>
      <c r="E36" s="124"/>
      <c r="F36" s="47"/>
      <c r="G36" s="47"/>
      <c r="H36" s="125"/>
      <c r="I36" s="125"/>
      <c r="J36" s="48"/>
      <c r="K36" s="101"/>
      <c r="L36" s="101"/>
      <c r="M36" s="16"/>
      <c r="N36" s="101"/>
      <c r="O36" s="101"/>
      <c r="P36" s="50"/>
      <c r="Q36" s="51" t="str">
        <f t="shared" ref="Q36:Q85" si="0">$BU36</f>
        <v/>
      </c>
      <c r="R36" s="51" t="str">
        <f t="shared" ref="R36:R85" si="1">$BZ36</f>
        <v/>
      </c>
      <c r="S36" s="51" t="str">
        <f t="shared" ref="S36:S85" si="2">$CE36</f>
        <v/>
      </c>
      <c r="T36" s="50"/>
      <c r="U36" s="52" t="str">
        <f t="shared" ref="U36:U85" si="3">$CU36</f>
        <v/>
      </c>
      <c r="V36" s="52" t="str">
        <f t="shared" ref="V36:V85" si="4">$CZ36</f>
        <v/>
      </c>
      <c r="W36" s="53" t="str">
        <f t="shared" ref="W36:W85" si="5">$DE36</f>
        <v/>
      </c>
      <c r="X36" s="50"/>
      <c r="Y36" s="52" t="str">
        <f>$DU36</f>
        <v/>
      </c>
      <c r="Z36" s="53" t="str">
        <f>$DZ36</f>
        <v/>
      </c>
      <c r="AA36" s="52" t="str">
        <f>$EE36</f>
        <v/>
      </c>
      <c r="AB36" s="50"/>
      <c r="AC36" s="51" t="str">
        <f>$EU36</f>
        <v/>
      </c>
      <c r="AD36" s="54" t="str">
        <f>$EZ36</f>
        <v/>
      </c>
      <c r="AE36" s="51" t="str">
        <f>$FE36</f>
        <v/>
      </c>
      <c r="AF36" s="50"/>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12" t="str">
        <f>IF($BF36&lt;&gt;"",ROUND($BF36,3),"")</f>
        <v/>
      </c>
      <c r="DV36" s="24"/>
      <c r="DW36" s="24"/>
      <c r="DX36" s="24"/>
      <c r="DY36" s="26"/>
      <c r="DZ36" s="112" t="str">
        <f>IF($BG36&lt;&gt;"",ROUND($BG36,3),"")</f>
        <v/>
      </c>
      <c r="EA36" s="24"/>
      <c r="EB36" s="24"/>
      <c r="EC36" s="24"/>
      <c r="ED36" s="26"/>
      <c r="EE36" s="112" t="str">
        <f>IF($BH36&lt;&gt;"",ROUND($BH36,3),"")</f>
        <v/>
      </c>
      <c r="EF36" s="24"/>
      <c r="EG36" s="24"/>
      <c r="EH36" s="24"/>
      <c r="EI36" s="26"/>
      <c r="EJ36" s="112"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11">
        <f>IF($AG$12&lt;&gt;"CAT3",IF($FL36=1,IF(OR($S36&gt;$R$16,$W36&gt;$V$16,$AA36&gt;$Z$16,IF($AF$12&lt;&gt;"Y",OR($AA36&gt;$Z$16,$AE36&gt;$AD$16),ROUND(($AA36+$AE36),2)&gt;$Z$16)),1,0),0),IF($FL36=1,IF(AND($AE36&gt;$AD$16,$AF$12="N"),1,0),0))</f>
        <v>0</v>
      </c>
      <c r="FO36" s="5">
        <f>IF($AG$12="CAT3",MAX($N12,$FL$10),(FR$36+FQ$37))</f>
        <v>1</v>
      </c>
      <c r="FP36" s="5">
        <f>SUM(FL36:FL85)</f>
        <v>0</v>
      </c>
      <c r="FQ36" s="5">
        <f>IF(AND($G$17="Y",$G$18&lt;&gt;""),MIN($G$18,$FT$36),$FT$36)</f>
        <v>0</v>
      </c>
      <c r="FR36" s="5">
        <f>$FS$36*2</f>
        <v>0</v>
      </c>
      <c r="FS36" s="5">
        <f>SUM(FN36:FN85)</f>
        <v>0</v>
      </c>
      <c r="FT36" s="5">
        <f>IF($N$12&lt;&gt;"",$N$12*0.01,0)</f>
        <v>0</v>
      </c>
    </row>
    <row r="37" spans="1:176" ht="12.75">
      <c r="A37" s="1">
        <f>A36+1</f>
        <v>2</v>
      </c>
      <c r="B37" s="16"/>
      <c r="C37" s="47"/>
      <c r="D37" s="48"/>
      <c r="E37" s="124"/>
      <c r="F37" s="47"/>
      <c r="G37" s="47"/>
      <c r="H37" s="125"/>
      <c r="I37" s="125"/>
      <c r="J37" s="48"/>
      <c r="K37" s="101"/>
      <c r="L37" s="101"/>
      <c r="M37" s="16"/>
      <c r="N37" s="101"/>
      <c r="O37" s="101"/>
      <c r="P37" s="50"/>
      <c r="Q37" s="51" t="str">
        <f t="shared" si="0"/>
        <v/>
      </c>
      <c r="R37" s="51" t="str">
        <f t="shared" si="1"/>
        <v/>
      </c>
      <c r="S37" s="51" t="str">
        <f t="shared" si="2"/>
        <v/>
      </c>
      <c r="T37" s="50"/>
      <c r="U37" s="52" t="str">
        <f t="shared" si="3"/>
        <v/>
      </c>
      <c r="V37" s="52" t="str">
        <f t="shared" si="4"/>
        <v/>
      </c>
      <c r="W37" s="53" t="str">
        <f t="shared" si="5"/>
        <v/>
      </c>
      <c r="X37" s="50"/>
      <c r="Y37" s="52" t="str">
        <f t="shared" ref="Y37:Y85" si="12">$DU37</f>
        <v/>
      </c>
      <c r="Z37" s="53" t="str">
        <f t="shared" ref="Z37:Z85" si="13">$DZ37</f>
        <v/>
      </c>
      <c r="AA37" s="52" t="str">
        <f t="shared" ref="AA37:AA85" si="14">$EE37</f>
        <v/>
      </c>
      <c r="AB37" s="50"/>
      <c r="AC37" s="51" t="str">
        <f t="shared" ref="AC37:AC85" si="15">$EU37</f>
        <v/>
      </c>
      <c r="AD37" s="54" t="str">
        <f t="shared" ref="AD37:AD85" si="16">$EZ37</f>
        <v/>
      </c>
      <c r="AE37" s="51" t="str">
        <f t="shared" ref="AE37:AE85" si="17">$FE37</f>
        <v/>
      </c>
      <c r="AF37" s="50"/>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12" t="str">
        <f t="shared" ref="DU37:DU85" si="39">IF($BF37&lt;&gt;"",ROUND($BF37,3),"")</f>
        <v/>
      </c>
      <c r="DV37" s="24"/>
      <c r="DW37" s="24"/>
      <c r="DX37" s="24"/>
      <c r="DY37" s="26"/>
      <c r="DZ37" s="112" t="str">
        <f t="shared" ref="DZ37:DZ85" si="40">IF($BG37&lt;&gt;"",ROUND($BG37,3),"")</f>
        <v/>
      </c>
      <c r="EA37" s="24"/>
      <c r="EB37" s="24"/>
      <c r="EC37" s="24"/>
      <c r="ED37" s="26"/>
      <c r="EE37" s="112"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11">
        <f t="shared" ref="FN37:FN85" si="46">IF($AG$12&lt;&gt;"CAT3",IF($FL37=1,IF(OR($S37&gt;$R$16,$W37&gt;$V$16,$AA37&gt;$Z$16,IF($AF$12&lt;&gt;"Y",OR($AA37&gt;$Z$16,$AE37&gt;$AD$16),ROUND(($AA37+$AE37),2)&gt;$Z$16)),1,0),0),IF($FL37=1,IF(AND($AE37&gt;$AD$16,$AF$12="N"),1,0),0))</f>
        <v>0</v>
      </c>
      <c r="FQ37" s="156">
        <f>MAX($FQ$36,$FL$10)</f>
        <v>1</v>
      </c>
    </row>
    <row r="38" spans="1:176" ht="12.75">
      <c r="A38" s="1">
        <f t="shared" ref="A38:A85" si="47">A37+1</f>
        <v>3</v>
      </c>
      <c r="B38" s="16"/>
      <c r="C38" s="47"/>
      <c r="D38" s="48"/>
      <c r="E38" s="124"/>
      <c r="F38" s="47"/>
      <c r="G38" s="47"/>
      <c r="H38" s="125"/>
      <c r="I38" s="125"/>
      <c r="J38" s="48"/>
      <c r="K38" s="101"/>
      <c r="L38" s="101"/>
      <c r="M38" s="16"/>
      <c r="N38" s="101"/>
      <c r="O38" s="101"/>
      <c r="P38" s="50"/>
      <c r="Q38" s="51" t="str">
        <f t="shared" si="0"/>
        <v/>
      </c>
      <c r="R38" s="51" t="str">
        <f t="shared" si="1"/>
        <v/>
      </c>
      <c r="S38" s="51" t="str">
        <f t="shared" si="2"/>
        <v/>
      </c>
      <c r="T38" s="50"/>
      <c r="U38" s="52" t="str">
        <f t="shared" si="3"/>
        <v/>
      </c>
      <c r="V38" s="52" t="str">
        <f t="shared" si="4"/>
        <v/>
      </c>
      <c r="W38" s="53" t="str">
        <f t="shared" si="5"/>
        <v/>
      </c>
      <c r="X38" s="50"/>
      <c r="Y38" s="52" t="str">
        <f t="shared" si="12"/>
        <v/>
      </c>
      <c r="Z38" s="53" t="str">
        <f t="shared" si="13"/>
        <v/>
      </c>
      <c r="AA38" s="52" t="str">
        <f t="shared" si="14"/>
        <v/>
      </c>
      <c r="AB38" s="50"/>
      <c r="AC38" s="51" t="str">
        <f t="shared" si="15"/>
        <v/>
      </c>
      <c r="AD38" s="54" t="str">
        <f t="shared" si="16"/>
        <v/>
      </c>
      <c r="AE38" s="51" t="str">
        <f t="shared" si="17"/>
        <v/>
      </c>
      <c r="AF38" s="50"/>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12" t="str">
        <f t="shared" si="39"/>
        <v/>
      </c>
      <c r="DV38" s="24"/>
      <c r="DW38" s="24"/>
      <c r="DX38" s="24"/>
      <c r="DY38" s="26"/>
      <c r="DZ38" s="112" t="str">
        <f t="shared" si="40"/>
        <v/>
      </c>
      <c r="EA38" s="24"/>
      <c r="EB38" s="24"/>
      <c r="EC38" s="24"/>
      <c r="ED38" s="26"/>
      <c r="EE38" s="112"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11">
        <f t="shared" si="46"/>
        <v>0</v>
      </c>
    </row>
    <row r="39" spans="1:176" ht="12.75">
      <c r="A39" s="1">
        <f t="shared" si="47"/>
        <v>4</v>
      </c>
      <c r="B39" s="16"/>
      <c r="C39" s="47"/>
      <c r="D39" s="48"/>
      <c r="E39" s="124"/>
      <c r="F39" s="47"/>
      <c r="G39" s="47"/>
      <c r="H39" s="125"/>
      <c r="I39" s="125"/>
      <c r="J39" s="48"/>
      <c r="K39" s="101"/>
      <c r="L39" s="101"/>
      <c r="M39" s="16"/>
      <c r="N39" s="101"/>
      <c r="O39" s="101"/>
      <c r="P39" s="50"/>
      <c r="Q39" s="51" t="str">
        <f t="shared" si="0"/>
        <v/>
      </c>
      <c r="R39" s="51" t="str">
        <f t="shared" si="1"/>
        <v/>
      </c>
      <c r="S39" s="51" t="str">
        <f t="shared" si="2"/>
        <v/>
      </c>
      <c r="T39" s="50"/>
      <c r="U39" s="52" t="str">
        <f t="shared" si="3"/>
        <v/>
      </c>
      <c r="V39" s="52" t="str">
        <f t="shared" si="4"/>
        <v/>
      </c>
      <c r="W39" s="53" t="str">
        <f t="shared" si="5"/>
        <v/>
      </c>
      <c r="X39" s="50"/>
      <c r="Y39" s="52" t="str">
        <f t="shared" si="12"/>
        <v/>
      </c>
      <c r="Z39" s="53" t="str">
        <f t="shared" si="13"/>
        <v/>
      </c>
      <c r="AA39" s="52" t="str">
        <f t="shared" si="14"/>
        <v/>
      </c>
      <c r="AB39" s="50"/>
      <c r="AC39" s="51" t="str">
        <f t="shared" si="15"/>
        <v/>
      </c>
      <c r="AD39" s="54" t="str">
        <f t="shared" si="16"/>
        <v/>
      </c>
      <c r="AE39" s="51" t="str">
        <f t="shared" si="17"/>
        <v/>
      </c>
      <c r="AF39" s="50"/>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12" t="str">
        <f t="shared" si="39"/>
        <v/>
      </c>
      <c r="DV39" s="24"/>
      <c r="DW39" s="24"/>
      <c r="DX39" s="24"/>
      <c r="DY39" s="26"/>
      <c r="DZ39" s="112" t="str">
        <f t="shared" si="40"/>
        <v/>
      </c>
      <c r="EA39" s="24"/>
      <c r="EB39" s="24"/>
      <c r="EC39" s="24"/>
      <c r="ED39" s="26"/>
      <c r="EE39" s="112"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11">
        <f t="shared" si="46"/>
        <v>0</v>
      </c>
    </row>
    <row r="40" spans="1:176" ht="12.75">
      <c r="A40" s="1">
        <f t="shared" si="47"/>
        <v>5</v>
      </c>
      <c r="B40" s="16"/>
      <c r="C40" s="47"/>
      <c r="D40" s="48"/>
      <c r="E40" s="124"/>
      <c r="F40" s="47"/>
      <c r="G40" s="47"/>
      <c r="H40" s="125"/>
      <c r="I40" s="125"/>
      <c r="J40" s="48"/>
      <c r="K40" s="101"/>
      <c r="L40" s="101"/>
      <c r="M40" s="16"/>
      <c r="N40" s="101"/>
      <c r="O40" s="101"/>
      <c r="P40" s="50"/>
      <c r="Q40" s="51" t="str">
        <f t="shared" si="0"/>
        <v/>
      </c>
      <c r="R40" s="51" t="str">
        <f t="shared" si="1"/>
        <v/>
      </c>
      <c r="S40" s="51" t="str">
        <f t="shared" si="2"/>
        <v/>
      </c>
      <c r="T40" s="50"/>
      <c r="U40" s="52" t="str">
        <f t="shared" si="3"/>
        <v/>
      </c>
      <c r="V40" s="52" t="str">
        <f t="shared" si="4"/>
        <v/>
      </c>
      <c r="W40" s="53" t="str">
        <f t="shared" si="5"/>
        <v/>
      </c>
      <c r="X40" s="50"/>
      <c r="Y40" s="52" t="str">
        <f t="shared" si="12"/>
        <v/>
      </c>
      <c r="Z40" s="53" t="str">
        <f t="shared" si="13"/>
        <v/>
      </c>
      <c r="AA40" s="52" t="str">
        <f t="shared" si="14"/>
        <v/>
      </c>
      <c r="AB40" s="50"/>
      <c r="AC40" s="51" t="str">
        <f t="shared" si="15"/>
        <v/>
      </c>
      <c r="AD40" s="54" t="str">
        <f t="shared" si="16"/>
        <v/>
      </c>
      <c r="AE40" s="51" t="str">
        <f t="shared" si="17"/>
        <v/>
      </c>
      <c r="AF40" s="50"/>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12" t="str">
        <f t="shared" si="39"/>
        <v/>
      </c>
      <c r="DV40" s="24"/>
      <c r="DW40" s="24"/>
      <c r="DX40" s="24"/>
      <c r="DY40" s="26"/>
      <c r="DZ40" s="112" t="str">
        <f t="shared" si="40"/>
        <v/>
      </c>
      <c r="EA40" s="24"/>
      <c r="EB40" s="24"/>
      <c r="EC40" s="24"/>
      <c r="ED40" s="26"/>
      <c r="EE40" s="112"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11">
        <f t="shared" si="46"/>
        <v>0</v>
      </c>
    </row>
    <row r="41" spans="1:176" ht="12.75">
      <c r="A41" s="1">
        <f t="shared" si="47"/>
        <v>6</v>
      </c>
      <c r="B41" s="16"/>
      <c r="C41" s="47"/>
      <c r="D41" s="47"/>
      <c r="E41" s="47"/>
      <c r="F41" s="47"/>
      <c r="G41" s="47"/>
      <c r="H41" s="47"/>
      <c r="I41" s="47"/>
      <c r="J41" s="47"/>
      <c r="K41" s="101"/>
      <c r="L41" s="16"/>
      <c r="M41" s="16"/>
      <c r="N41" s="16"/>
      <c r="O41" s="16"/>
      <c r="P41" s="50"/>
      <c r="Q41" s="51" t="str">
        <f t="shared" si="0"/>
        <v/>
      </c>
      <c r="R41" s="51" t="str">
        <f t="shared" si="1"/>
        <v/>
      </c>
      <c r="S41" s="51" t="str">
        <f t="shared" si="2"/>
        <v/>
      </c>
      <c r="T41" s="50"/>
      <c r="U41" s="52" t="str">
        <f t="shared" si="3"/>
        <v/>
      </c>
      <c r="V41" s="52" t="str">
        <f t="shared" si="4"/>
        <v/>
      </c>
      <c r="W41" s="53" t="str">
        <f t="shared" si="5"/>
        <v/>
      </c>
      <c r="X41" s="50"/>
      <c r="Y41" s="52" t="str">
        <f t="shared" si="12"/>
        <v/>
      </c>
      <c r="Z41" s="53" t="str">
        <f t="shared" si="13"/>
        <v/>
      </c>
      <c r="AA41" s="52" t="str">
        <f t="shared" si="14"/>
        <v/>
      </c>
      <c r="AB41" s="50"/>
      <c r="AC41" s="51" t="str">
        <f t="shared" si="15"/>
        <v/>
      </c>
      <c r="AD41" s="54" t="str">
        <f t="shared" si="16"/>
        <v/>
      </c>
      <c r="AE41" s="51" t="str">
        <f t="shared" si="17"/>
        <v/>
      </c>
      <c r="AF41" s="50"/>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12" t="str">
        <f t="shared" si="39"/>
        <v/>
      </c>
      <c r="DV41" s="24"/>
      <c r="DW41" s="24"/>
      <c r="DX41" s="24"/>
      <c r="DY41" s="26"/>
      <c r="DZ41" s="112" t="str">
        <f t="shared" si="40"/>
        <v/>
      </c>
      <c r="EA41" s="24"/>
      <c r="EB41" s="24"/>
      <c r="EC41" s="24"/>
      <c r="ED41" s="26"/>
      <c r="EE41" s="112"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11">
        <f t="shared" si="46"/>
        <v>0</v>
      </c>
    </row>
    <row r="42" spans="1:176" ht="12.75">
      <c r="A42" s="1">
        <f t="shared" si="47"/>
        <v>7</v>
      </c>
      <c r="B42" s="16"/>
      <c r="C42" s="47"/>
      <c r="D42" s="47"/>
      <c r="E42" s="47"/>
      <c r="F42" s="47"/>
      <c r="G42" s="47"/>
      <c r="H42" s="47"/>
      <c r="I42" s="47"/>
      <c r="J42" s="47"/>
      <c r="K42" s="101"/>
      <c r="L42" s="16"/>
      <c r="M42" s="16"/>
      <c r="N42" s="16"/>
      <c r="O42" s="16"/>
      <c r="P42" s="50"/>
      <c r="Q42" s="51" t="str">
        <f t="shared" si="0"/>
        <v/>
      </c>
      <c r="R42" s="51" t="str">
        <f t="shared" si="1"/>
        <v/>
      </c>
      <c r="S42" s="51" t="str">
        <f t="shared" si="2"/>
        <v/>
      </c>
      <c r="T42" s="50"/>
      <c r="U42" s="52" t="str">
        <f t="shared" si="3"/>
        <v/>
      </c>
      <c r="V42" s="52" t="str">
        <f t="shared" si="4"/>
        <v/>
      </c>
      <c r="W42" s="53" t="str">
        <f t="shared" si="5"/>
        <v/>
      </c>
      <c r="X42" s="50"/>
      <c r="Y42" s="52" t="str">
        <f t="shared" si="12"/>
        <v/>
      </c>
      <c r="Z42" s="53" t="str">
        <f t="shared" si="13"/>
        <v/>
      </c>
      <c r="AA42" s="52" t="str">
        <f t="shared" si="14"/>
        <v/>
      </c>
      <c r="AB42" s="50"/>
      <c r="AC42" s="51" t="str">
        <f t="shared" si="15"/>
        <v/>
      </c>
      <c r="AD42" s="54" t="str">
        <f t="shared" si="16"/>
        <v/>
      </c>
      <c r="AE42" s="51" t="str">
        <f t="shared" si="17"/>
        <v/>
      </c>
      <c r="AF42" s="50"/>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12" t="str">
        <f t="shared" si="39"/>
        <v/>
      </c>
      <c r="DV42" s="24"/>
      <c r="DW42" s="24"/>
      <c r="DX42" s="24"/>
      <c r="DY42" s="26"/>
      <c r="DZ42" s="112" t="str">
        <f t="shared" si="40"/>
        <v/>
      </c>
      <c r="EA42" s="24"/>
      <c r="EB42" s="24"/>
      <c r="EC42" s="24"/>
      <c r="ED42" s="26"/>
      <c r="EE42" s="112"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11">
        <f t="shared" si="46"/>
        <v>0</v>
      </c>
    </row>
    <row r="43" spans="1:176" ht="12.75">
      <c r="A43" s="1">
        <f t="shared" si="47"/>
        <v>8</v>
      </c>
      <c r="B43" s="16"/>
      <c r="C43" s="47"/>
      <c r="D43" s="47"/>
      <c r="E43" s="47"/>
      <c r="F43" s="47"/>
      <c r="G43" s="47"/>
      <c r="H43" s="47"/>
      <c r="I43" s="47"/>
      <c r="J43" s="47"/>
      <c r="K43" s="101"/>
      <c r="L43" s="16"/>
      <c r="M43" s="16"/>
      <c r="N43" s="16"/>
      <c r="O43" s="16"/>
      <c r="P43" s="50"/>
      <c r="Q43" s="51" t="str">
        <f t="shared" si="0"/>
        <v/>
      </c>
      <c r="R43" s="51" t="str">
        <f t="shared" si="1"/>
        <v/>
      </c>
      <c r="S43" s="51" t="str">
        <f t="shared" si="2"/>
        <v/>
      </c>
      <c r="T43" s="50"/>
      <c r="U43" s="52" t="str">
        <f t="shared" si="3"/>
        <v/>
      </c>
      <c r="V43" s="52" t="str">
        <f t="shared" si="4"/>
        <v/>
      </c>
      <c r="W43" s="53" t="str">
        <f t="shared" si="5"/>
        <v/>
      </c>
      <c r="X43" s="50"/>
      <c r="Y43" s="52" t="str">
        <f t="shared" si="12"/>
        <v/>
      </c>
      <c r="Z43" s="53" t="str">
        <f t="shared" si="13"/>
        <v/>
      </c>
      <c r="AA43" s="52" t="str">
        <f t="shared" si="14"/>
        <v/>
      </c>
      <c r="AB43" s="50"/>
      <c r="AC43" s="51" t="str">
        <f t="shared" si="15"/>
        <v/>
      </c>
      <c r="AD43" s="54" t="str">
        <f t="shared" si="16"/>
        <v/>
      </c>
      <c r="AE43" s="51" t="str">
        <f t="shared" si="17"/>
        <v/>
      </c>
      <c r="AF43" s="50"/>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12" t="str">
        <f t="shared" si="39"/>
        <v/>
      </c>
      <c r="DV43" s="24"/>
      <c r="DW43" s="24"/>
      <c r="DX43" s="24"/>
      <c r="DY43" s="26"/>
      <c r="DZ43" s="112" t="str">
        <f t="shared" si="40"/>
        <v/>
      </c>
      <c r="EA43" s="24"/>
      <c r="EB43" s="24"/>
      <c r="EC43" s="24"/>
      <c r="ED43" s="26"/>
      <c r="EE43" s="112"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11">
        <f t="shared" si="46"/>
        <v>0</v>
      </c>
    </row>
    <row r="44" spans="1:176" ht="12.75">
      <c r="A44" s="1">
        <f t="shared" si="47"/>
        <v>9</v>
      </c>
      <c r="B44" s="16"/>
      <c r="C44" s="47"/>
      <c r="D44" s="47"/>
      <c r="E44" s="47"/>
      <c r="F44" s="47"/>
      <c r="G44" s="47"/>
      <c r="H44" s="47"/>
      <c r="I44" s="47"/>
      <c r="J44" s="47"/>
      <c r="K44" s="101"/>
      <c r="L44" s="16"/>
      <c r="M44" s="16"/>
      <c r="N44" s="16"/>
      <c r="O44" s="16"/>
      <c r="P44" s="50"/>
      <c r="Q44" s="51" t="str">
        <f t="shared" si="0"/>
        <v/>
      </c>
      <c r="R44" s="51" t="str">
        <f t="shared" si="1"/>
        <v/>
      </c>
      <c r="S44" s="51" t="str">
        <f t="shared" si="2"/>
        <v/>
      </c>
      <c r="T44" s="50"/>
      <c r="U44" s="52" t="str">
        <f t="shared" si="3"/>
        <v/>
      </c>
      <c r="V44" s="52" t="str">
        <f t="shared" si="4"/>
        <v/>
      </c>
      <c r="W44" s="53" t="str">
        <f t="shared" si="5"/>
        <v/>
      </c>
      <c r="X44" s="50"/>
      <c r="Y44" s="52" t="str">
        <f t="shared" si="12"/>
        <v/>
      </c>
      <c r="Z44" s="53" t="str">
        <f t="shared" si="13"/>
        <v/>
      </c>
      <c r="AA44" s="52" t="str">
        <f t="shared" si="14"/>
        <v/>
      </c>
      <c r="AB44" s="50"/>
      <c r="AC44" s="51" t="str">
        <f t="shared" si="15"/>
        <v/>
      </c>
      <c r="AD44" s="54" t="str">
        <f t="shared" si="16"/>
        <v/>
      </c>
      <c r="AE44" s="51" t="str">
        <f t="shared" si="17"/>
        <v/>
      </c>
      <c r="AF44" s="50"/>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12" t="str">
        <f t="shared" si="39"/>
        <v/>
      </c>
      <c r="DV44" s="24"/>
      <c r="DW44" s="24"/>
      <c r="DX44" s="24"/>
      <c r="DY44" s="26"/>
      <c r="DZ44" s="112" t="str">
        <f t="shared" si="40"/>
        <v/>
      </c>
      <c r="EA44" s="24"/>
      <c r="EB44" s="24"/>
      <c r="EC44" s="24"/>
      <c r="ED44" s="26"/>
      <c r="EE44" s="112"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11">
        <f t="shared" si="46"/>
        <v>0</v>
      </c>
    </row>
    <row r="45" spans="1:176" ht="12.75">
      <c r="A45" s="1">
        <f t="shared" si="47"/>
        <v>10</v>
      </c>
      <c r="B45" s="16"/>
      <c r="C45" s="47"/>
      <c r="D45" s="47"/>
      <c r="E45" s="47"/>
      <c r="F45" s="47"/>
      <c r="G45" s="47"/>
      <c r="H45" s="47"/>
      <c r="I45" s="47"/>
      <c r="J45" s="47"/>
      <c r="K45" s="101"/>
      <c r="L45" s="16"/>
      <c r="M45" s="16"/>
      <c r="N45" s="16"/>
      <c r="O45" s="16"/>
      <c r="P45" s="50"/>
      <c r="Q45" s="51" t="str">
        <f t="shared" si="0"/>
        <v/>
      </c>
      <c r="R45" s="51" t="str">
        <f t="shared" si="1"/>
        <v/>
      </c>
      <c r="S45" s="51" t="str">
        <f t="shared" si="2"/>
        <v/>
      </c>
      <c r="T45" s="50"/>
      <c r="U45" s="52" t="str">
        <f t="shared" si="3"/>
        <v/>
      </c>
      <c r="V45" s="52" t="str">
        <f t="shared" si="4"/>
        <v/>
      </c>
      <c r="W45" s="53" t="str">
        <f t="shared" si="5"/>
        <v/>
      </c>
      <c r="X45" s="50"/>
      <c r="Y45" s="52" t="str">
        <f t="shared" si="12"/>
        <v/>
      </c>
      <c r="Z45" s="53" t="str">
        <f t="shared" si="13"/>
        <v/>
      </c>
      <c r="AA45" s="52" t="str">
        <f t="shared" si="14"/>
        <v/>
      </c>
      <c r="AB45" s="50"/>
      <c r="AC45" s="51" t="str">
        <f t="shared" si="15"/>
        <v/>
      </c>
      <c r="AD45" s="54" t="str">
        <f t="shared" si="16"/>
        <v/>
      </c>
      <c r="AE45" s="51" t="str">
        <f t="shared" si="17"/>
        <v/>
      </c>
      <c r="AF45" s="50"/>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12" t="str">
        <f t="shared" si="39"/>
        <v/>
      </c>
      <c r="DV45" s="24"/>
      <c r="DW45" s="24"/>
      <c r="DX45" s="24"/>
      <c r="DY45" s="26"/>
      <c r="DZ45" s="112" t="str">
        <f t="shared" si="40"/>
        <v/>
      </c>
      <c r="EA45" s="24"/>
      <c r="EB45" s="24"/>
      <c r="EC45" s="24"/>
      <c r="ED45" s="26"/>
      <c r="EE45" s="112"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11">
        <f t="shared" si="46"/>
        <v>0</v>
      </c>
    </row>
    <row r="46" spans="1:176" ht="12.75">
      <c r="A46" s="1">
        <f t="shared" si="47"/>
        <v>11</v>
      </c>
      <c r="B46" s="16"/>
      <c r="C46" s="47"/>
      <c r="D46" s="47"/>
      <c r="E46" s="47"/>
      <c r="F46" s="47"/>
      <c r="G46" s="47"/>
      <c r="H46" s="47"/>
      <c r="I46" s="47"/>
      <c r="J46" s="47"/>
      <c r="K46" s="101"/>
      <c r="L46" s="16"/>
      <c r="M46" s="16"/>
      <c r="N46" s="16"/>
      <c r="O46" s="16"/>
      <c r="P46" s="50"/>
      <c r="Q46" s="51" t="str">
        <f t="shared" si="0"/>
        <v/>
      </c>
      <c r="R46" s="51" t="str">
        <f t="shared" si="1"/>
        <v/>
      </c>
      <c r="S46" s="51" t="str">
        <f t="shared" si="2"/>
        <v/>
      </c>
      <c r="T46" s="50"/>
      <c r="U46" s="52" t="str">
        <f t="shared" si="3"/>
        <v/>
      </c>
      <c r="V46" s="52" t="str">
        <f t="shared" si="4"/>
        <v/>
      </c>
      <c r="W46" s="53" t="str">
        <f t="shared" si="5"/>
        <v/>
      </c>
      <c r="X46" s="50"/>
      <c r="Y46" s="52" t="str">
        <f t="shared" si="12"/>
        <v/>
      </c>
      <c r="Z46" s="53" t="str">
        <f t="shared" si="13"/>
        <v/>
      </c>
      <c r="AA46" s="52" t="str">
        <f t="shared" si="14"/>
        <v/>
      </c>
      <c r="AB46" s="50"/>
      <c r="AC46" s="51" t="str">
        <f t="shared" si="15"/>
        <v/>
      </c>
      <c r="AD46" s="54" t="str">
        <f t="shared" si="16"/>
        <v/>
      </c>
      <c r="AE46" s="51" t="str">
        <f t="shared" si="17"/>
        <v/>
      </c>
      <c r="AF46" s="50"/>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12" t="str">
        <f t="shared" si="39"/>
        <v/>
      </c>
      <c r="DV46" s="24"/>
      <c r="DW46" s="24"/>
      <c r="DX46" s="24"/>
      <c r="DY46" s="26"/>
      <c r="DZ46" s="112" t="str">
        <f t="shared" si="40"/>
        <v/>
      </c>
      <c r="EA46" s="24"/>
      <c r="EB46" s="24"/>
      <c r="EC46" s="24"/>
      <c r="ED46" s="26"/>
      <c r="EE46" s="112"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11">
        <f t="shared" si="46"/>
        <v>0</v>
      </c>
    </row>
    <row r="47" spans="1:176" ht="12.75">
      <c r="A47" s="1">
        <f t="shared" si="47"/>
        <v>12</v>
      </c>
      <c r="B47" s="16"/>
      <c r="C47" s="47"/>
      <c r="D47" s="47"/>
      <c r="E47" s="47"/>
      <c r="F47" s="47"/>
      <c r="G47" s="47"/>
      <c r="H47" s="47"/>
      <c r="I47" s="47"/>
      <c r="J47" s="47"/>
      <c r="K47" s="101"/>
      <c r="L47" s="16"/>
      <c r="M47" s="16"/>
      <c r="N47" s="16"/>
      <c r="O47" s="16"/>
      <c r="P47" s="50"/>
      <c r="Q47" s="51" t="str">
        <f t="shared" si="0"/>
        <v/>
      </c>
      <c r="R47" s="51" t="str">
        <f t="shared" si="1"/>
        <v/>
      </c>
      <c r="S47" s="51" t="str">
        <f t="shared" si="2"/>
        <v/>
      </c>
      <c r="T47" s="50"/>
      <c r="U47" s="52" t="str">
        <f t="shared" si="3"/>
        <v/>
      </c>
      <c r="V47" s="52" t="str">
        <f t="shared" si="4"/>
        <v/>
      </c>
      <c r="W47" s="53" t="str">
        <f t="shared" si="5"/>
        <v/>
      </c>
      <c r="X47" s="50"/>
      <c r="Y47" s="52" t="str">
        <f t="shared" si="12"/>
        <v/>
      </c>
      <c r="Z47" s="53" t="str">
        <f t="shared" si="13"/>
        <v/>
      </c>
      <c r="AA47" s="52" t="str">
        <f t="shared" si="14"/>
        <v/>
      </c>
      <c r="AB47" s="50"/>
      <c r="AC47" s="51" t="str">
        <f t="shared" si="15"/>
        <v/>
      </c>
      <c r="AD47" s="54" t="str">
        <f t="shared" si="16"/>
        <v/>
      </c>
      <c r="AE47" s="51" t="str">
        <f t="shared" si="17"/>
        <v/>
      </c>
      <c r="AF47" s="50"/>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12" t="str">
        <f t="shared" si="39"/>
        <v/>
      </c>
      <c r="DV47" s="24"/>
      <c r="DW47" s="24"/>
      <c r="DX47" s="24"/>
      <c r="DY47" s="26"/>
      <c r="DZ47" s="112" t="str">
        <f t="shared" si="40"/>
        <v/>
      </c>
      <c r="EA47" s="24"/>
      <c r="EB47" s="24"/>
      <c r="EC47" s="24"/>
      <c r="ED47" s="26"/>
      <c r="EE47" s="112"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11">
        <f t="shared" si="46"/>
        <v>0</v>
      </c>
    </row>
    <row r="48" spans="1:176" ht="12.75">
      <c r="A48" s="1">
        <f t="shared" si="47"/>
        <v>13</v>
      </c>
      <c r="B48" s="16"/>
      <c r="C48" s="47"/>
      <c r="D48" s="47"/>
      <c r="E48" s="47"/>
      <c r="F48" s="47"/>
      <c r="G48" s="47"/>
      <c r="H48" s="47"/>
      <c r="I48" s="47"/>
      <c r="J48" s="47"/>
      <c r="K48" s="101"/>
      <c r="L48" s="16"/>
      <c r="M48" s="16"/>
      <c r="N48" s="16"/>
      <c r="O48" s="16"/>
      <c r="P48" s="50"/>
      <c r="Q48" s="51" t="str">
        <f t="shared" si="0"/>
        <v/>
      </c>
      <c r="R48" s="51" t="str">
        <f t="shared" si="1"/>
        <v/>
      </c>
      <c r="S48" s="51" t="str">
        <f t="shared" si="2"/>
        <v/>
      </c>
      <c r="T48" s="50"/>
      <c r="U48" s="52" t="str">
        <f t="shared" si="3"/>
        <v/>
      </c>
      <c r="V48" s="52" t="str">
        <f t="shared" si="4"/>
        <v/>
      </c>
      <c r="W48" s="53" t="str">
        <f t="shared" si="5"/>
        <v/>
      </c>
      <c r="X48" s="50"/>
      <c r="Y48" s="52" t="str">
        <f t="shared" si="12"/>
        <v/>
      </c>
      <c r="Z48" s="53" t="str">
        <f t="shared" si="13"/>
        <v/>
      </c>
      <c r="AA48" s="52" t="str">
        <f t="shared" si="14"/>
        <v/>
      </c>
      <c r="AB48" s="50"/>
      <c r="AC48" s="51" t="str">
        <f t="shared" si="15"/>
        <v/>
      </c>
      <c r="AD48" s="54" t="str">
        <f t="shared" si="16"/>
        <v/>
      </c>
      <c r="AE48" s="51" t="str">
        <f t="shared" si="17"/>
        <v/>
      </c>
      <c r="AF48" s="50"/>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12" t="str">
        <f t="shared" si="39"/>
        <v/>
      </c>
      <c r="DV48" s="24"/>
      <c r="DW48" s="24"/>
      <c r="DX48" s="24"/>
      <c r="DY48" s="26"/>
      <c r="DZ48" s="112" t="str">
        <f t="shared" si="40"/>
        <v/>
      </c>
      <c r="EA48" s="24"/>
      <c r="EB48" s="24"/>
      <c r="EC48" s="24"/>
      <c r="ED48" s="26"/>
      <c r="EE48" s="112"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11">
        <f t="shared" si="46"/>
        <v>0</v>
      </c>
    </row>
    <row r="49" spans="1:170" ht="12.75">
      <c r="A49" s="1">
        <f t="shared" si="47"/>
        <v>14</v>
      </c>
      <c r="B49" s="16"/>
      <c r="C49" s="47"/>
      <c r="D49" s="47"/>
      <c r="E49" s="47"/>
      <c r="F49" s="47"/>
      <c r="G49" s="47"/>
      <c r="H49" s="47"/>
      <c r="I49" s="47"/>
      <c r="J49" s="47"/>
      <c r="K49" s="101"/>
      <c r="L49" s="16"/>
      <c r="M49" s="16"/>
      <c r="N49" s="16"/>
      <c r="O49" s="16"/>
      <c r="P49" s="50"/>
      <c r="Q49" s="51" t="str">
        <f t="shared" si="0"/>
        <v/>
      </c>
      <c r="R49" s="51" t="str">
        <f t="shared" si="1"/>
        <v/>
      </c>
      <c r="S49" s="51" t="str">
        <f t="shared" si="2"/>
        <v/>
      </c>
      <c r="T49" s="50"/>
      <c r="U49" s="52" t="str">
        <f t="shared" si="3"/>
        <v/>
      </c>
      <c r="V49" s="52" t="str">
        <f t="shared" si="4"/>
        <v/>
      </c>
      <c r="W49" s="53" t="str">
        <f t="shared" si="5"/>
        <v/>
      </c>
      <c r="X49" s="50"/>
      <c r="Y49" s="52" t="str">
        <f t="shared" si="12"/>
        <v/>
      </c>
      <c r="Z49" s="53" t="str">
        <f t="shared" si="13"/>
        <v/>
      </c>
      <c r="AA49" s="52" t="str">
        <f t="shared" si="14"/>
        <v/>
      </c>
      <c r="AB49" s="50"/>
      <c r="AC49" s="51" t="str">
        <f t="shared" si="15"/>
        <v/>
      </c>
      <c r="AD49" s="54" t="str">
        <f t="shared" si="16"/>
        <v/>
      </c>
      <c r="AE49" s="51" t="str">
        <f t="shared" si="17"/>
        <v/>
      </c>
      <c r="AF49" s="50"/>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12" t="str">
        <f t="shared" si="39"/>
        <v/>
      </c>
      <c r="DV49" s="24"/>
      <c r="DW49" s="24"/>
      <c r="DX49" s="24"/>
      <c r="DY49" s="26"/>
      <c r="DZ49" s="112" t="str">
        <f t="shared" si="40"/>
        <v/>
      </c>
      <c r="EA49" s="24"/>
      <c r="EB49" s="24"/>
      <c r="EC49" s="24"/>
      <c r="ED49" s="26"/>
      <c r="EE49" s="112"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11">
        <f t="shared" si="46"/>
        <v>0</v>
      </c>
    </row>
    <row r="50" spans="1:170" ht="12.75">
      <c r="A50" s="1">
        <f t="shared" si="47"/>
        <v>15</v>
      </c>
      <c r="B50" s="16"/>
      <c r="C50" s="47"/>
      <c r="D50" s="47"/>
      <c r="E50" s="47"/>
      <c r="F50" s="47"/>
      <c r="G50" s="47"/>
      <c r="H50" s="47"/>
      <c r="I50" s="47"/>
      <c r="J50" s="47"/>
      <c r="K50" s="101"/>
      <c r="L50" s="16"/>
      <c r="M50" s="16"/>
      <c r="N50" s="16"/>
      <c r="O50" s="16"/>
      <c r="P50" s="50"/>
      <c r="Q50" s="51" t="str">
        <f t="shared" si="0"/>
        <v/>
      </c>
      <c r="R50" s="51" t="str">
        <f t="shared" si="1"/>
        <v/>
      </c>
      <c r="S50" s="51" t="str">
        <f t="shared" si="2"/>
        <v/>
      </c>
      <c r="T50" s="50"/>
      <c r="U50" s="52" t="str">
        <f t="shared" si="3"/>
        <v/>
      </c>
      <c r="V50" s="52" t="str">
        <f t="shared" si="4"/>
        <v/>
      </c>
      <c r="W50" s="53" t="str">
        <f t="shared" si="5"/>
        <v/>
      </c>
      <c r="X50" s="50"/>
      <c r="Y50" s="52" t="str">
        <f t="shared" si="12"/>
        <v/>
      </c>
      <c r="Z50" s="53" t="str">
        <f t="shared" si="13"/>
        <v/>
      </c>
      <c r="AA50" s="52" t="str">
        <f t="shared" si="14"/>
        <v/>
      </c>
      <c r="AB50" s="50"/>
      <c r="AC50" s="51" t="str">
        <f t="shared" si="15"/>
        <v/>
      </c>
      <c r="AD50" s="54" t="str">
        <f t="shared" si="16"/>
        <v/>
      </c>
      <c r="AE50" s="51" t="str">
        <f t="shared" si="17"/>
        <v/>
      </c>
      <c r="AF50" s="50"/>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12" t="str">
        <f t="shared" si="39"/>
        <v/>
      </c>
      <c r="DV50" s="24"/>
      <c r="DW50" s="24"/>
      <c r="DX50" s="24"/>
      <c r="DY50" s="26"/>
      <c r="DZ50" s="112" t="str">
        <f t="shared" si="40"/>
        <v/>
      </c>
      <c r="EA50" s="24"/>
      <c r="EB50" s="24"/>
      <c r="EC50" s="24"/>
      <c r="ED50" s="26"/>
      <c r="EE50" s="112"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11">
        <f t="shared" si="46"/>
        <v>0</v>
      </c>
    </row>
    <row r="51" spans="1:170" ht="12.75">
      <c r="A51" s="1">
        <f t="shared" si="47"/>
        <v>16</v>
      </c>
      <c r="B51" s="16"/>
      <c r="C51" s="47"/>
      <c r="D51" s="47"/>
      <c r="E51" s="47"/>
      <c r="F51" s="47"/>
      <c r="G51" s="47"/>
      <c r="H51" s="47"/>
      <c r="I51" s="47"/>
      <c r="J51" s="47"/>
      <c r="K51" s="101"/>
      <c r="L51" s="16"/>
      <c r="M51" s="16"/>
      <c r="N51" s="16"/>
      <c r="O51" s="16"/>
      <c r="P51" s="50"/>
      <c r="Q51" s="51" t="str">
        <f t="shared" si="0"/>
        <v/>
      </c>
      <c r="R51" s="51" t="str">
        <f t="shared" si="1"/>
        <v/>
      </c>
      <c r="S51" s="51" t="str">
        <f t="shared" si="2"/>
        <v/>
      </c>
      <c r="T51" s="50"/>
      <c r="U51" s="52" t="str">
        <f t="shared" si="3"/>
        <v/>
      </c>
      <c r="V51" s="52" t="str">
        <f t="shared" si="4"/>
        <v/>
      </c>
      <c r="W51" s="53" t="str">
        <f t="shared" si="5"/>
        <v/>
      </c>
      <c r="X51" s="50"/>
      <c r="Y51" s="52" t="str">
        <f t="shared" si="12"/>
        <v/>
      </c>
      <c r="Z51" s="53" t="str">
        <f t="shared" si="13"/>
        <v/>
      </c>
      <c r="AA51" s="52" t="str">
        <f t="shared" si="14"/>
        <v/>
      </c>
      <c r="AB51" s="50"/>
      <c r="AC51" s="51" t="str">
        <f t="shared" si="15"/>
        <v/>
      </c>
      <c r="AD51" s="54" t="str">
        <f t="shared" si="16"/>
        <v/>
      </c>
      <c r="AE51" s="51" t="str">
        <f t="shared" si="17"/>
        <v/>
      </c>
      <c r="AF51" s="50"/>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12" t="str">
        <f t="shared" si="39"/>
        <v/>
      </c>
      <c r="DV51" s="24"/>
      <c r="DW51" s="24"/>
      <c r="DX51" s="24"/>
      <c r="DY51" s="26"/>
      <c r="DZ51" s="112" t="str">
        <f t="shared" si="40"/>
        <v/>
      </c>
      <c r="EA51" s="24"/>
      <c r="EB51" s="24"/>
      <c r="EC51" s="24"/>
      <c r="ED51" s="26"/>
      <c r="EE51" s="112"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11">
        <f t="shared" si="46"/>
        <v>0</v>
      </c>
    </row>
    <row r="52" spans="1:170" ht="12.75">
      <c r="A52" s="1">
        <f t="shared" si="47"/>
        <v>17</v>
      </c>
      <c r="B52" s="16"/>
      <c r="C52" s="47"/>
      <c r="D52" s="47"/>
      <c r="E52" s="47"/>
      <c r="F52" s="47"/>
      <c r="G52" s="47"/>
      <c r="H52" s="47"/>
      <c r="I52" s="47"/>
      <c r="J52" s="47"/>
      <c r="K52" s="101"/>
      <c r="L52" s="16"/>
      <c r="M52" s="16"/>
      <c r="N52" s="16"/>
      <c r="O52" s="16"/>
      <c r="P52" s="50"/>
      <c r="Q52" s="51" t="str">
        <f t="shared" si="0"/>
        <v/>
      </c>
      <c r="R52" s="51" t="str">
        <f t="shared" si="1"/>
        <v/>
      </c>
      <c r="S52" s="51" t="str">
        <f t="shared" si="2"/>
        <v/>
      </c>
      <c r="T52" s="50"/>
      <c r="U52" s="52" t="str">
        <f t="shared" si="3"/>
        <v/>
      </c>
      <c r="V52" s="52" t="str">
        <f t="shared" si="4"/>
        <v/>
      </c>
      <c r="W52" s="53" t="str">
        <f t="shared" si="5"/>
        <v/>
      </c>
      <c r="X52" s="50"/>
      <c r="Y52" s="52" t="str">
        <f t="shared" si="12"/>
        <v/>
      </c>
      <c r="Z52" s="53" t="str">
        <f t="shared" si="13"/>
        <v/>
      </c>
      <c r="AA52" s="52" t="str">
        <f t="shared" si="14"/>
        <v/>
      </c>
      <c r="AB52" s="50"/>
      <c r="AC52" s="51" t="str">
        <f t="shared" si="15"/>
        <v/>
      </c>
      <c r="AD52" s="54" t="str">
        <f t="shared" si="16"/>
        <v/>
      </c>
      <c r="AE52" s="51" t="str">
        <f t="shared" si="17"/>
        <v/>
      </c>
      <c r="AF52" s="50"/>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12" t="str">
        <f t="shared" si="39"/>
        <v/>
      </c>
      <c r="DV52" s="24"/>
      <c r="DW52" s="24"/>
      <c r="DX52" s="24"/>
      <c r="DY52" s="26"/>
      <c r="DZ52" s="112" t="str">
        <f t="shared" si="40"/>
        <v/>
      </c>
      <c r="EA52" s="24"/>
      <c r="EB52" s="24"/>
      <c r="EC52" s="24"/>
      <c r="ED52" s="26"/>
      <c r="EE52" s="112"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11">
        <f t="shared" si="46"/>
        <v>0</v>
      </c>
    </row>
    <row r="53" spans="1:170" ht="12.75">
      <c r="A53" s="1">
        <f t="shared" si="47"/>
        <v>18</v>
      </c>
      <c r="B53" s="16"/>
      <c r="C53" s="47"/>
      <c r="D53" s="47"/>
      <c r="E53" s="47"/>
      <c r="F53" s="47"/>
      <c r="G53" s="47"/>
      <c r="H53" s="47"/>
      <c r="I53" s="47"/>
      <c r="J53" s="47"/>
      <c r="K53" s="101"/>
      <c r="L53" s="16"/>
      <c r="M53" s="16"/>
      <c r="N53" s="16"/>
      <c r="O53" s="16"/>
      <c r="P53" s="50"/>
      <c r="Q53" s="51" t="str">
        <f t="shared" si="0"/>
        <v/>
      </c>
      <c r="R53" s="51" t="str">
        <f t="shared" si="1"/>
        <v/>
      </c>
      <c r="S53" s="51" t="str">
        <f t="shared" si="2"/>
        <v/>
      </c>
      <c r="T53" s="50"/>
      <c r="U53" s="52" t="str">
        <f t="shared" si="3"/>
        <v/>
      </c>
      <c r="V53" s="52" t="str">
        <f t="shared" si="4"/>
        <v/>
      </c>
      <c r="W53" s="53" t="str">
        <f t="shared" si="5"/>
        <v/>
      </c>
      <c r="X53" s="50"/>
      <c r="Y53" s="52" t="str">
        <f t="shared" si="12"/>
        <v/>
      </c>
      <c r="Z53" s="53" t="str">
        <f t="shared" si="13"/>
        <v/>
      </c>
      <c r="AA53" s="52" t="str">
        <f t="shared" si="14"/>
        <v/>
      </c>
      <c r="AB53" s="50"/>
      <c r="AC53" s="51" t="str">
        <f t="shared" si="15"/>
        <v/>
      </c>
      <c r="AD53" s="54" t="str">
        <f t="shared" si="16"/>
        <v/>
      </c>
      <c r="AE53" s="51" t="str">
        <f t="shared" si="17"/>
        <v/>
      </c>
      <c r="AF53" s="50"/>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12" t="str">
        <f t="shared" si="39"/>
        <v/>
      </c>
      <c r="DV53" s="24"/>
      <c r="DW53" s="24"/>
      <c r="DX53" s="24"/>
      <c r="DY53" s="26"/>
      <c r="DZ53" s="112" t="str">
        <f t="shared" si="40"/>
        <v/>
      </c>
      <c r="EA53" s="24"/>
      <c r="EB53" s="24"/>
      <c r="EC53" s="24"/>
      <c r="ED53" s="26"/>
      <c r="EE53" s="112"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11">
        <f t="shared" si="46"/>
        <v>0</v>
      </c>
    </row>
    <row r="54" spans="1:170" ht="12.75">
      <c r="A54" s="1">
        <f t="shared" si="47"/>
        <v>19</v>
      </c>
      <c r="B54" s="16"/>
      <c r="C54" s="47"/>
      <c r="D54" s="47"/>
      <c r="E54" s="47"/>
      <c r="F54" s="47"/>
      <c r="G54" s="47"/>
      <c r="H54" s="47"/>
      <c r="I54" s="47"/>
      <c r="J54" s="47"/>
      <c r="K54" s="101"/>
      <c r="L54" s="16"/>
      <c r="M54" s="16"/>
      <c r="N54" s="16"/>
      <c r="O54" s="16"/>
      <c r="P54" s="50"/>
      <c r="Q54" s="51" t="str">
        <f t="shared" si="0"/>
        <v/>
      </c>
      <c r="R54" s="51" t="str">
        <f t="shared" si="1"/>
        <v/>
      </c>
      <c r="S54" s="51" t="str">
        <f t="shared" si="2"/>
        <v/>
      </c>
      <c r="T54" s="50"/>
      <c r="U54" s="52" t="str">
        <f t="shared" si="3"/>
        <v/>
      </c>
      <c r="V54" s="52" t="str">
        <f t="shared" si="4"/>
        <v/>
      </c>
      <c r="W54" s="53" t="str">
        <f t="shared" si="5"/>
        <v/>
      </c>
      <c r="X54" s="50"/>
      <c r="Y54" s="52" t="str">
        <f t="shared" si="12"/>
        <v/>
      </c>
      <c r="Z54" s="53" t="str">
        <f t="shared" si="13"/>
        <v/>
      </c>
      <c r="AA54" s="52" t="str">
        <f t="shared" si="14"/>
        <v/>
      </c>
      <c r="AB54" s="50"/>
      <c r="AC54" s="51" t="str">
        <f t="shared" si="15"/>
        <v/>
      </c>
      <c r="AD54" s="54" t="str">
        <f t="shared" si="16"/>
        <v/>
      </c>
      <c r="AE54" s="51" t="str">
        <f t="shared" si="17"/>
        <v/>
      </c>
      <c r="AF54" s="50"/>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12" t="str">
        <f t="shared" si="39"/>
        <v/>
      </c>
      <c r="DV54" s="24"/>
      <c r="DW54" s="24"/>
      <c r="DX54" s="24"/>
      <c r="DY54" s="26"/>
      <c r="DZ54" s="112" t="str">
        <f t="shared" si="40"/>
        <v/>
      </c>
      <c r="EA54" s="24"/>
      <c r="EB54" s="24"/>
      <c r="EC54" s="24"/>
      <c r="ED54" s="26"/>
      <c r="EE54" s="112"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11">
        <f t="shared" si="46"/>
        <v>0</v>
      </c>
    </row>
    <row r="55" spans="1:170" ht="12.75">
      <c r="A55" s="1">
        <f t="shared" si="47"/>
        <v>20</v>
      </c>
      <c r="B55" s="16"/>
      <c r="C55" s="47"/>
      <c r="D55" s="47"/>
      <c r="E55" s="47"/>
      <c r="F55" s="47"/>
      <c r="G55" s="47"/>
      <c r="H55" s="47"/>
      <c r="I55" s="47"/>
      <c r="J55" s="47"/>
      <c r="K55" s="101"/>
      <c r="L55" s="16"/>
      <c r="M55" s="16"/>
      <c r="N55" s="16"/>
      <c r="O55" s="16"/>
      <c r="P55" s="50"/>
      <c r="Q55" s="51" t="str">
        <f t="shared" si="0"/>
        <v/>
      </c>
      <c r="R55" s="51" t="str">
        <f t="shared" si="1"/>
        <v/>
      </c>
      <c r="S55" s="51" t="str">
        <f t="shared" si="2"/>
        <v/>
      </c>
      <c r="T55" s="50"/>
      <c r="U55" s="52" t="str">
        <f t="shared" si="3"/>
        <v/>
      </c>
      <c r="V55" s="52" t="str">
        <f t="shared" si="4"/>
        <v/>
      </c>
      <c r="W55" s="53" t="str">
        <f t="shared" si="5"/>
        <v/>
      </c>
      <c r="X55" s="50"/>
      <c r="Y55" s="52" t="str">
        <f t="shared" si="12"/>
        <v/>
      </c>
      <c r="Z55" s="53" t="str">
        <f t="shared" si="13"/>
        <v/>
      </c>
      <c r="AA55" s="52" t="str">
        <f t="shared" si="14"/>
        <v/>
      </c>
      <c r="AB55" s="50"/>
      <c r="AC55" s="51" t="str">
        <f t="shared" si="15"/>
        <v/>
      </c>
      <c r="AD55" s="54" t="str">
        <f t="shared" si="16"/>
        <v/>
      </c>
      <c r="AE55" s="51" t="str">
        <f t="shared" si="17"/>
        <v/>
      </c>
      <c r="AF55" s="50"/>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12" t="str">
        <f t="shared" si="39"/>
        <v/>
      </c>
      <c r="DV55" s="24"/>
      <c r="DW55" s="24"/>
      <c r="DX55" s="24"/>
      <c r="DY55" s="26"/>
      <c r="DZ55" s="112" t="str">
        <f t="shared" si="40"/>
        <v/>
      </c>
      <c r="EA55" s="24"/>
      <c r="EB55" s="24"/>
      <c r="EC55" s="24"/>
      <c r="ED55" s="26"/>
      <c r="EE55" s="112"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11">
        <f t="shared" si="46"/>
        <v>0</v>
      </c>
    </row>
    <row r="56" spans="1:170" ht="12.75">
      <c r="A56" s="1">
        <f t="shared" si="47"/>
        <v>21</v>
      </c>
      <c r="B56" s="16"/>
      <c r="C56" s="47"/>
      <c r="D56" s="47"/>
      <c r="E56" s="47"/>
      <c r="F56" s="47"/>
      <c r="G56" s="47"/>
      <c r="H56" s="47"/>
      <c r="I56" s="47"/>
      <c r="J56" s="47"/>
      <c r="K56" s="101"/>
      <c r="L56" s="16"/>
      <c r="M56" s="16"/>
      <c r="N56" s="16"/>
      <c r="O56" s="16"/>
      <c r="P56" s="50"/>
      <c r="Q56" s="51" t="str">
        <f t="shared" si="0"/>
        <v/>
      </c>
      <c r="R56" s="51" t="str">
        <f t="shared" si="1"/>
        <v/>
      </c>
      <c r="S56" s="51" t="str">
        <f t="shared" si="2"/>
        <v/>
      </c>
      <c r="T56" s="50"/>
      <c r="U56" s="52" t="str">
        <f t="shared" si="3"/>
        <v/>
      </c>
      <c r="V56" s="52" t="str">
        <f t="shared" si="4"/>
        <v/>
      </c>
      <c r="W56" s="53" t="str">
        <f t="shared" si="5"/>
        <v/>
      </c>
      <c r="X56" s="50"/>
      <c r="Y56" s="52" t="str">
        <f t="shared" si="12"/>
        <v/>
      </c>
      <c r="Z56" s="53" t="str">
        <f t="shared" si="13"/>
        <v/>
      </c>
      <c r="AA56" s="52" t="str">
        <f t="shared" si="14"/>
        <v/>
      </c>
      <c r="AB56" s="50"/>
      <c r="AC56" s="51" t="str">
        <f t="shared" si="15"/>
        <v/>
      </c>
      <c r="AD56" s="54" t="str">
        <f t="shared" si="16"/>
        <v/>
      </c>
      <c r="AE56" s="51" t="str">
        <f t="shared" si="17"/>
        <v/>
      </c>
      <c r="AF56" s="50"/>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12" t="str">
        <f t="shared" si="39"/>
        <v/>
      </c>
      <c r="DV56" s="24"/>
      <c r="DW56" s="24"/>
      <c r="DX56" s="24"/>
      <c r="DY56" s="26"/>
      <c r="DZ56" s="112" t="str">
        <f t="shared" si="40"/>
        <v/>
      </c>
      <c r="EA56" s="24"/>
      <c r="EB56" s="24"/>
      <c r="EC56" s="24"/>
      <c r="ED56" s="26"/>
      <c r="EE56" s="112"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11">
        <f t="shared" si="46"/>
        <v>0</v>
      </c>
    </row>
    <row r="57" spans="1:170" ht="12.75">
      <c r="A57" s="1">
        <f t="shared" si="47"/>
        <v>22</v>
      </c>
      <c r="B57" s="16"/>
      <c r="C57" s="47"/>
      <c r="D57" s="47"/>
      <c r="E57" s="47"/>
      <c r="F57" s="47"/>
      <c r="G57" s="47"/>
      <c r="H57" s="47"/>
      <c r="I57" s="47"/>
      <c r="J57" s="47"/>
      <c r="K57" s="101"/>
      <c r="L57" s="16"/>
      <c r="M57" s="16"/>
      <c r="N57" s="16"/>
      <c r="O57" s="16"/>
      <c r="P57" s="50"/>
      <c r="Q57" s="51" t="str">
        <f t="shared" si="0"/>
        <v/>
      </c>
      <c r="R57" s="51" t="str">
        <f t="shared" si="1"/>
        <v/>
      </c>
      <c r="S57" s="51" t="str">
        <f t="shared" si="2"/>
        <v/>
      </c>
      <c r="T57" s="50"/>
      <c r="U57" s="52" t="str">
        <f t="shared" si="3"/>
        <v/>
      </c>
      <c r="V57" s="52" t="str">
        <f t="shared" si="4"/>
        <v/>
      </c>
      <c r="W57" s="53" t="str">
        <f t="shared" si="5"/>
        <v/>
      </c>
      <c r="X57" s="50"/>
      <c r="Y57" s="52" t="str">
        <f t="shared" si="12"/>
        <v/>
      </c>
      <c r="Z57" s="53" t="str">
        <f t="shared" si="13"/>
        <v/>
      </c>
      <c r="AA57" s="52" t="str">
        <f t="shared" si="14"/>
        <v/>
      </c>
      <c r="AB57" s="50"/>
      <c r="AC57" s="51" t="str">
        <f t="shared" si="15"/>
        <v/>
      </c>
      <c r="AD57" s="54" t="str">
        <f t="shared" si="16"/>
        <v/>
      </c>
      <c r="AE57" s="51" t="str">
        <f t="shared" si="17"/>
        <v/>
      </c>
      <c r="AF57" s="50"/>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12" t="str">
        <f t="shared" si="39"/>
        <v/>
      </c>
      <c r="DV57" s="24"/>
      <c r="DW57" s="24"/>
      <c r="DX57" s="24"/>
      <c r="DY57" s="26"/>
      <c r="DZ57" s="112" t="str">
        <f t="shared" si="40"/>
        <v/>
      </c>
      <c r="EA57" s="24"/>
      <c r="EB57" s="24"/>
      <c r="EC57" s="24"/>
      <c r="ED57" s="26"/>
      <c r="EE57" s="112"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11">
        <f t="shared" si="46"/>
        <v>0</v>
      </c>
    </row>
    <row r="58" spans="1:170" ht="12.75">
      <c r="A58" s="1">
        <f t="shared" si="47"/>
        <v>23</v>
      </c>
      <c r="B58" s="16"/>
      <c r="C58" s="47"/>
      <c r="D58" s="47"/>
      <c r="E58" s="47"/>
      <c r="F58" s="47"/>
      <c r="G58" s="47"/>
      <c r="H58" s="47"/>
      <c r="I58" s="47"/>
      <c r="J58" s="47"/>
      <c r="K58" s="101"/>
      <c r="L58" s="16"/>
      <c r="M58" s="16"/>
      <c r="N58" s="16"/>
      <c r="O58" s="16"/>
      <c r="P58" s="50"/>
      <c r="Q58" s="51" t="str">
        <f t="shared" si="0"/>
        <v/>
      </c>
      <c r="R58" s="51" t="str">
        <f t="shared" si="1"/>
        <v/>
      </c>
      <c r="S58" s="51" t="str">
        <f t="shared" si="2"/>
        <v/>
      </c>
      <c r="T58" s="50"/>
      <c r="U58" s="52" t="str">
        <f t="shared" si="3"/>
        <v/>
      </c>
      <c r="V58" s="52" t="str">
        <f t="shared" si="4"/>
        <v/>
      </c>
      <c r="W58" s="53" t="str">
        <f t="shared" si="5"/>
        <v/>
      </c>
      <c r="X58" s="50"/>
      <c r="Y58" s="52" t="str">
        <f t="shared" si="12"/>
        <v/>
      </c>
      <c r="Z58" s="53" t="str">
        <f t="shared" si="13"/>
        <v/>
      </c>
      <c r="AA58" s="52" t="str">
        <f t="shared" si="14"/>
        <v/>
      </c>
      <c r="AB58" s="50"/>
      <c r="AC58" s="51" t="str">
        <f t="shared" si="15"/>
        <v/>
      </c>
      <c r="AD58" s="54" t="str">
        <f t="shared" si="16"/>
        <v/>
      </c>
      <c r="AE58" s="51" t="str">
        <f t="shared" si="17"/>
        <v/>
      </c>
      <c r="AF58" s="50"/>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12" t="str">
        <f t="shared" si="39"/>
        <v/>
      </c>
      <c r="DV58" s="24"/>
      <c r="DW58" s="24"/>
      <c r="DX58" s="24"/>
      <c r="DY58" s="26"/>
      <c r="DZ58" s="112" t="str">
        <f t="shared" si="40"/>
        <v/>
      </c>
      <c r="EA58" s="24"/>
      <c r="EB58" s="24"/>
      <c r="EC58" s="24"/>
      <c r="ED58" s="26"/>
      <c r="EE58" s="112"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11">
        <f t="shared" si="46"/>
        <v>0</v>
      </c>
    </row>
    <row r="59" spans="1:170" ht="12.75">
      <c r="A59" s="1">
        <f t="shared" si="47"/>
        <v>24</v>
      </c>
      <c r="B59" s="16"/>
      <c r="C59" s="47"/>
      <c r="D59" s="47"/>
      <c r="E59" s="47"/>
      <c r="F59" s="47"/>
      <c r="G59" s="47"/>
      <c r="H59" s="47"/>
      <c r="I59" s="47"/>
      <c r="J59" s="47"/>
      <c r="K59" s="101"/>
      <c r="L59" s="16"/>
      <c r="M59" s="16"/>
      <c r="N59" s="16"/>
      <c r="O59" s="16"/>
      <c r="P59" s="50"/>
      <c r="Q59" s="51" t="str">
        <f t="shared" si="0"/>
        <v/>
      </c>
      <c r="R59" s="51" t="str">
        <f t="shared" si="1"/>
        <v/>
      </c>
      <c r="S59" s="51" t="str">
        <f t="shared" si="2"/>
        <v/>
      </c>
      <c r="T59" s="50"/>
      <c r="U59" s="52" t="str">
        <f t="shared" si="3"/>
        <v/>
      </c>
      <c r="V59" s="52" t="str">
        <f t="shared" si="4"/>
        <v/>
      </c>
      <c r="W59" s="53" t="str">
        <f t="shared" si="5"/>
        <v/>
      </c>
      <c r="X59" s="50"/>
      <c r="Y59" s="52" t="str">
        <f t="shared" si="12"/>
        <v/>
      </c>
      <c r="Z59" s="53" t="str">
        <f t="shared" si="13"/>
        <v/>
      </c>
      <c r="AA59" s="52" t="str">
        <f t="shared" si="14"/>
        <v/>
      </c>
      <c r="AB59" s="50"/>
      <c r="AC59" s="51" t="str">
        <f t="shared" si="15"/>
        <v/>
      </c>
      <c r="AD59" s="54" t="str">
        <f t="shared" si="16"/>
        <v/>
      </c>
      <c r="AE59" s="51" t="str">
        <f t="shared" si="17"/>
        <v/>
      </c>
      <c r="AF59" s="50"/>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12" t="str">
        <f t="shared" si="39"/>
        <v/>
      </c>
      <c r="DV59" s="24"/>
      <c r="DW59" s="24"/>
      <c r="DX59" s="24"/>
      <c r="DY59" s="26"/>
      <c r="DZ59" s="112" t="str">
        <f t="shared" si="40"/>
        <v/>
      </c>
      <c r="EA59" s="24"/>
      <c r="EB59" s="24"/>
      <c r="EC59" s="24"/>
      <c r="ED59" s="26"/>
      <c r="EE59" s="112"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11">
        <f t="shared" si="46"/>
        <v>0</v>
      </c>
    </row>
    <row r="60" spans="1:170" ht="12.75">
      <c r="A60" s="1">
        <f t="shared" si="47"/>
        <v>25</v>
      </c>
      <c r="B60" s="16"/>
      <c r="C60" s="47"/>
      <c r="D60" s="47"/>
      <c r="E60" s="47"/>
      <c r="F60" s="47"/>
      <c r="G60" s="47"/>
      <c r="H60" s="47"/>
      <c r="I60" s="47"/>
      <c r="J60" s="47"/>
      <c r="K60" s="101"/>
      <c r="L60" s="16"/>
      <c r="M60" s="16"/>
      <c r="N60" s="16"/>
      <c r="O60" s="16"/>
      <c r="P60" s="50"/>
      <c r="Q60" s="51" t="str">
        <f t="shared" si="0"/>
        <v/>
      </c>
      <c r="R60" s="51" t="str">
        <f t="shared" si="1"/>
        <v/>
      </c>
      <c r="S60" s="51" t="str">
        <f t="shared" si="2"/>
        <v/>
      </c>
      <c r="T60" s="50"/>
      <c r="U60" s="52" t="str">
        <f t="shared" si="3"/>
        <v/>
      </c>
      <c r="V60" s="52" t="str">
        <f t="shared" si="4"/>
        <v/>
      </c>
      <c r="W60" s="53" t="str">
        <f t="shared" si="5"/>
        <v/>
      </c>
      <c r="X60" s="50"/>
      <c r="Y60" s="52" t="str">
        <f t="shared" si="12"/>
        <v/>
      </c>
      <c r="Z60" s="53" t="str">
        <f t="shared" si="13"/>
        <v/>
      </c>
      <c r="AA60" s="52" t="str">
        <f t="shared" si="14"/>
        <v/>
      </c>
      <c r="AB60" s="50"/>
      <c r="AC60" s="51" t="str">
        <f t="shared" si="15"/>
        <v/>
      </c>
      <c r="AD60" s="54" t="str">
        <f t="shared" si="16"/>
        <v/>
      </c>
      <c r="AE60" s="51" t="str">
        <f t="shared" si="17"/>
        <v/>
      </c>
      <c r="AF60" s="50"/>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12" t="str">
        <f t="shared" si="39"/>
        <v/>
      </c>
      <c r="DV60" s="24"/>
      <c r="DW60" s="24"/>
      <c r="DX60" s="24"/>
      <c r="DY60" s="26"/>
      <c r="DZ60" s="112" t="str">
        <f t="shared" si="40"/>
        <v/>
      </c>
      <c r="EA60" s="24"/>
      <c r="EB60" s="24"/>
      <c r="EC60" s="24"/>
      <c r="ED60" s="26"/>
      <c r="EE60" s="112"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11">
        <f t="shared" si="46"/>
        <v>0</v>
      </c>
    </row>
    <row r="61" spans="1:170" ht="12.75">
      <c r="A61" s="1">
        <f t="shared" si="47"/>
        <v>26</v>
      </c>
      <c r="B61" s="16"/>
      <c r="C61" s="47"/>
      <c r="D61" s="47"/>
      <c r="E61" s="47"/>
      <c r="F61" s="47"/>
      <c r="G61" s="47"/>
      <c r="H61" s="47"/>
      <c r="I61" s="47"/>
      <c r="J61" s="47"/>
      <c r="K61" s="101"/>
      <c r="L61" s="16"/>
      <c r="M61" s="16"/>
      <c r="N61" s="16"/>
      <c r="O61" s="16"/>
      <c r="P61" s="50"/>
      <c r="Q61" s="51" t="str">
        <f t="shared" si="0"/>
        <v/>
      </c>
      <c r="R61" s="51" t="str">
        <f t="shared" si="1"/>
        <v/>
      </c>
      <c r="S61" s="51" t="str">
        <f t="shared" si="2"/>
        <v/>
      </c>
      <c r="T61" s="50"/>
      <c r="U61" s="52" t="str">
        <f t="shared" si="3"/>
        <v/>
      </c>
      <c r="V61" s="52" t="str">
        <f t="shared" si="4"/>
        <v/>
      </c>
      <c r="W61" s="53" t="str">
        <f t="shared" si="5"/>
        <v/>
      </c>
      <c r="X61" s="50"/>
      <c r="Y61" s="52" t="str">
        <f t="shared" si="12"/>
        <v/>
      </c>
      <c r="Z61" s="53" t="str">
        <f t="shared" si="13"/>
        <v/>
      </c>
      <c r="AA61" s="52" t="str">
        <f t="shared" si="14"/>
        <v/>
      </c>
      <c r="AB61" s="50"/>
      <c r="AC61" s="51" t="str">
        <f t="shared" si="15"/>
        <v/>
      </c>
      <c r="AD61" s="54" t="str">
        <f t="shared" si="16"/>
        <v/>
      </c>
      <c r="AE61" s="51" t="str">
        <f t="shared" si="17"/>
        <v/>
      </c>
      <c r="AF61" s="50"/>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12" t="str">
        <f t="shared" si="39"/>
        <v/>
      </c>
      <c r="DV61" s="24"/>
      <c r="DW61" s="24"/>
      <c r="DX61" s="24"/>
      <c r="DY61" s="26"/>
      <c r="DZ61" s="112" t="str">
        <f t="shared" si="40"/>
        <v/>
      </c>
      <c r="EA61" s="24"/>
      <c r="EB61" s="24"/>
      <c r="EC61" s="24"/>
      <c r="ED61" s="26"/>
      <c r="EE61" s="112"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11">
        <f t="shared" si="46"/>
        <v>0</v>
      </c>
    </row>
    <row r="62" spans="1:170" ht="12.75">
      <c r="A62" s="1">
        <f t="shared" si="47"/>
        <v>27</v>
      </c>
      <c r="B62" s="16"/>
      <c r="C62" s="47"/>
      <c r="D62" s="47"/>
      <c r="E62" s="47"/>
      <c r="F62" s="47"/>
      <c r="G62" s="47"/>
      <c r="H62" s="47"/>
      <c r="I62" s="47"/>
      <c r="J62" s="47"/>
      <c r="K62" s="101"/>
      <c r="L62" s="16"/>
      <c r="M62" s="16"/>
      <c r="N62" s="16"/>
      <c r="O62" s="16"/>
      <c r="P62" s="50"/>
      <c r="Q62" s="51" t="str">
        <f t="shared" si="0"/>
        <v/>
      </c>
      <c r="R62" s="51" t="str">
        <f t="shared" si="1"/>
        <v/>
      </c>
      <c r="S62" s="51" t="str">
        <f t="shared" si="2"/>
        <v/>
      </c>
      <c r="T62" s="50"/>
      <c r="U62" s="52" t="str">
        <f t="shared" si="3"/>
        <v/>
      </c>
      <c r="V62" s="52" t="str">
        <f t="shared" si="4"/>
        <v/>
      </c>
      <c r="W62" s="53" t="str">
        <f t="shared" si="5"/>
        <v/>
      </c>
      <c r="X62" s="50"/>
      <c r="Y62" s="52" t="str">
        <f t="shared" si="12"/>
        <v/>
      </c>
      <c r="Z62" s="53" t="str">
        <f t="shared" si="13"/>
        <v/>
      </c>
      <c r="AA62" s="52" t="str">
        <f t="shared" si="14"/>
        <v/>
      </c>
      <c r="AB62" s="50"/>
      <c r="AC62" s="51" t="str">
        <f t="shared" si="15"/>
        <v/>
      </c>
      <c r="AD62" s="54" t="str">
        <f t="shared" si="16"/>
        <v/>
      </c>
      <c r="AE62" s="51" t="str">
        <f t="shared" si="17"/>
        <v/>
      </c>
      <c r="AF62" s="50"/>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12" t="str">
        <f t="shared" si="39"/>
        <v/>
      </c>
      <c r="DV62" s="24"/>
      <c r="DW62" s="24"/>
      <c r="DX62" s="24"/>
      <c r="DY62" s="26"/>
      <c r="DZ62" s="112" t="str">
        <f t="shared" si="40"/>
        <v/>
      </c>
      <c r="EA62" s="24"/>
      <c r="EB62" s="24"/>
      <c r="EC62" s="24"/>
      <c r="ED62" s="26"/>
      <c r="EE62" s="112"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11">
        <f t="shared" si="46"/>
        <v>0</v>
      </c>
    </row>
    <row r="63" spans="1:170" ht="12.75">
      <c r="A63" s="1">
        <f t="shared" si="47"/>
        <v>28</v>
      </c>
      <c r="B63" s="16"/>
      <c r="C63" s="47"/>
      <c r="D63" s="47"/>
      <c r="E63" s="47"/>
      <c r="F63" s="47"/>
      <c r="G63" s="47"/>
      <c r="H63" s="47"/>
      <c r="I63" s="47"/>
      <c r="J63" s="47"/>
      <c r="K63" s="101"/>
      <c r="L63" s="16"/>
      <c r="M63" s="16"/>
      <c r="N63" s="16"/>
      <c r="O63" s="16"/>
      <c r="P63" s="50"/>
      <c r="Q63" s="51" t="str">
        <f t="shared" si="0"/>
        <v/>
      </c>
      <c r="R63" s="51" t="str">
        <f t="shared" si="1"/>
        <v/>
      </c>
      <c r="S63" s="51" t="str">
        <f t="shared" si="2"/>
        <v/>
      </c>
      <c r="T63" s="50"/>
      <c r="U63" s="52" t="str">
        <f t="shared" si="3"/>
        <v/>
      </c>
      <c r="V63" s="52" t="str">
        <f t="shared" si="4"/>
        <v/>
      </c>
      <c r="W63" s="53" t="str">
        <f t="shared" si="5"/>
        <v/>
      </c>
      <c r="X63" s="50"/>
      <c r="Y63" s="52" t="str">
        <f t="shared" si="12"/>
        <v/>
      </c>
      <c r="Z63" s="53" t="str">
        <f t="shared" si="13"/>
        <v/>
      </c>
      <c r="AA63" s="52" t="str">
        <f t="shared" si="14"/>
        <v/>
      </c>
      <c r="AB63" s="50"/>
      <c r="AC63" s="51" t="str">
        <f t="shared" si="15"/>
        <v/>
      </c>
      <c r="AD63" s="54" t="str">
        <f t="shared" si="16"/>
        <v/>
      </c>
      <c r="AE63" s="51" t="str">
        <f t="shared" si="17"/>
        <v/>
      </c>
      <c r="AF63" s="50"/>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12" t="str">
        <f t="shared" si="39"/>
        <v/>
      </c>
      <c r="DV63" s="24"/>
      <c r="DW63" s="24"/>
      <c r="DX63" s="24"/>
      <c r="DY63" s="26"/>
      <c r="DZ63" s="112" t="str">
        <f t="shared" si="40"/>
        <v/>
      </c>
      <c r="EA63" s="24"/>
      <c r="EB63" s="24"/>
      <c r="EC63" s="24"/>
      <c r="ED63" s="26"/>
      <c r="EE63" s="112"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11">
        <f t="shared" si="46"/>
        <v>0</v>
      </c>
    </row>
    <row r="64" spans="1:170" ht="12.75">
      <c r="A64" s="1">
        <f t="shared" si="47"/>
        <v>29</v>
      </c>
      <c r="B64" s="16"/>
      <c r="C64" s="47"/>
      <c r="D64" s="47"/>
      <c r="E64" s="47"/>
      <c r="F64" s="47"/>
      <c r="G64" s="47"/>
      <c r="H64" s="47"/>
      <c r="I64" s="47"/>
      <c r="J64" s="47"/>
      <c r="K64" s="101"/>
      <c r="L64" s="16"/>
      <c r="M64" s="16"/>
      <c r="N64" s="16"/>
      <c r="O64" s="16"/>
      <c r="P64" s="50"/>
      <c r="Q64" s="51" t="str">
        <f t="shared" si="0"/>
        <v/>
      </c>
      <c r="R64" s="51" t="str">
        <f t="shared" si="1"/>
        <v/>
      </c>
      <c r="S64" s="51" t="str">
        <f t="shared" si="2"/>
        <v/>
      </c>
      <c r="T64" s="50"/>
      <c r="U64" s="52" t="str">
        <f t="shared" si="3"/>
        <v/>
      </c>
      <c r="V64" s="52" t="str">
        <f t="shared" si="4"/>
        <v/>
      </c>
      <c r="W64" s="53" t="str">
        <f t="shared" si="5"/>
        <v/>
      </c>
      <c r="X64" s="50"/>
      <c r="Y64" s="52" t="str">
        <f t="shared" si="12"/>
        <v/>
      </c>
      <c r="Z64" s="53" t="str">
        <f t="shared" si="13"/>
        <v/>
      </c>
      <c r="AA64" s="52" t="str">
        <f t="shared" si="14"/>
        <v/>
      </c>
      <c r="AB64" s="50"/>
      <c r="AC64" s="51" t="str">
        <f t="shared" si="15"/>
        <v/>
      </c>
      <c r="AD64" s="54" t="str">
        <f t="shared" si="16"/>
        <v/>
      </c>
      <c r="AE64" s="51" t="str">
        <f t="shared" si="17"/>
        <v/>
      </c>
      <c r="AF64" s="50"/>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12" t="str">
        <f t="shared" si="39"/>
        <v/>
      </c>
      <c r="DV64" s="24"/>
      <c r="DW64" s="24"/>
      <c r="DX64" s="24"/>
      <c r="DY64" s="26"/>
      <c r="DZ64" s="112" t="str">
        <f t="shared" si="40"/>
        <v/>
      </c>
      <c r="EA64" s="24"/>
      <c r="EB64" s="24"/>
      <c r="EC64" s="24"/>
      <c r="ED64" s="26"/>
      <c r="EE64" s="112"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11">
        <f t="shared" si="46"/>
        <v>0</v>
      </c>
    </row>
    <row r="65" spans="1:170" ht="12.75">
      <c r="A65" s="1">
        <f t="shared" si="47"/>
        <v>30</v>
      </c>
      <c r="B65" s="16"/>
      <c r="C65" s="47"/>
      <c r="D65" s="47"/>
      <c r="E65" s="47"/>
      <c r="F65" s="47"/>
      <c r="G65" s="47"/>
      <c r="H65" s="47"/>
      <c r="I65" s="47"/>
      <c r="J65" s="47"/>
      <c r="K65" s="101"/>
      <c r="L65" s="16"/>
      <c r="M65" s="16"/>
      <c r="N65" s="16"/>
      <c r="O65" s="16"/>
      <c r="P65" s="50"/>
      <c r="Q65" s="51" t="str">
        <f t="shared" si="0"/>
        <v/>
      </c>
      <c r="R65" s="51" t="str">
        <f t="shared" si="1"/>
        <v/>
      </c>
      <c r="S65" s="51" t="str">
        <f t="shared" si="2"/>
        <v/>
      </c>
      <c r="T65" s="50"/>
      <c r="U65" s="52" t="str">
        <f t="shared" si="3"/>
        <v/>
      </c>
      <c r="V65" s="52" t="str">
        <f t="shared" si="4"/>
        <v/>
      </c>
      <c r="W65" s="53" t="str">
        <f t="shared" si="5"/>
        <v/>
      </c>
      <c r="X65" s="50"/>
      <c r="Y65" s="52" t="str">
        <f t="shared" si="12"/>
        <v/>
      </c>
      <c r="Z65" s="53" t="str">
        <f t="shared" si="13"/>
        <v/>
      </c>
      <c r="AA65" s="52" t="str">
        <f t="shared" si="14"/>
        <v/>
      </c>
      <c r="AB65" s="50"/>
      <c r="AC65" s="51" t="str">
        <f t="shared" si="15"/>
        <v/>
      </c>
      <c r="AD65" s="54" t="str">
        <f t="shared" si="16"/>
        <v/>
      </c>
      <c r="AE65" s="51" t="str">
        <f t="shared" si="17"/>
        <v/>
      </c>
      <c r="AF65" s="50"/>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12" t="str">
        <f t="shared" si="39"/>
        <v/>
      </c>
      <c r="DV65" s="24"/>
      <c r="DW65" s="24"/>
      <c r="DX65" s="24"/>
      <c r="DY65" s="26"/>
      <c r="DZ65" s="112" t="str">
        <f t="shared" si="40"/>
        <v/>
      </c>
      <c r="EA65" s="24"/>
      <c r="EB65" s="24"/>
      <c r="EC65" s="24"/>
      <c r="ED65" s="26"/>
      <c r="EE65" s="112"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11">
        <f t="shared" si="46"/>
        <v>0</v>
      </c>
    </row>
    <row r="66" spans="1:170" ht="12.75">
      <c r="A66" s="1">
        <f t="shared" si="47"/>
        <v>31</v>
      </c>
      <c r="B66" s="16"/>
      <c r="C66" s="47"/>
      <c r="D66" s="47"/>
      <c r="E66" s="47"/>
      <c r="F66" s="47"/>
      <c r="G66" s="47"/>
      <c r="H66" s="47"/>
      <c r="I66" s="47"/>
      <c r="J66" s="47"/>
      <c r="K66" s="101"/>
      <c r="L66" s="16"/>
      <c r="M66" s="16"/>
      <c r="N66" s="16"/>
      <c r="O66" s="16"/>
      <c r="P66" s="50"/>
      <c r="Q66" s="51" t="str">
        <f t="shared" si="0"/>
        <v/>
      </c>
      <c r="R66" s="51" t="str">
        <f t="shared" si="1"/>
        <v/>
      </c>
      <c r="S66" s="51" t="str">
        <f t="shared" si="2"/>
        <v/>
      </c>
      <c r="T66" s="50"/>
      <c r="U66" s="52" t="str">
        <f t="shared" si="3"/>
        <v/>
      </c>
      <c r="V66" s="52" t="str">
        <f t="shared" si="4"/>
        <v/>
      </c>
      <c r="W66" s="53" t="str">
        <f t="shared" si="5"/>
        <v/>
      </c>
      <c r="X66" s="50"/>
      <c r="Y66" s="52" t="str">
        <f t="shared" si="12"/>
        <v/>
      </c>
      <c r="Z66" s="53" t="str">
        <f t="shared" si="13"/>
        <v/>
      </c>
      <c r="AA66" s="52" t="str">
        <f t="shared" si="14"/>
        <v/>
      </c>
      <c r="AB66" s="50"/>
      <c r="AC66" s="51" t="str">
        <f t="shared" si="15"/>
        <v/>
      </c>
      <c r="AD66" s="54" t="str">
        <f t="shared" si="16"/>
        <v/>
      </c>
      <c r="AE66" s="51" t="str">
        <f t="shared" si="17"/>
        <v/>
      </c>
      <c r="AF66" s="50"/>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12" t="str">
        <f t="shared" si="39"/>
        <v/>
      </c>
      <c r="DV66" s="24"/>
      <c r="DW66" s="24"/>
      <c r="DX66" s="24"/>
      <c r="DY66" s="26"/>
      <c r="DZ66" s="112" t="str">
        <f t="shared" si="40"/>
        <v/>
      </c>
      <c r="EA66" s="24"/>
      <c r="EB66" s="24"/>
      <c r="EC66" s="24"/>
      <c r="ED66" s="26"/>
      <c r="EE66" s="112"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11">
        <f t="shared" si="46"/>
        <v>0</v>
      </c>
    </row>
    <row r="67" spans="1:170" ht="12.75">
      <c r="A67" s="1">
        <f t="shared" si="47"/>
        <v>32</v>
      </c>
      <c r="B67" s="16"/>
      <c r="C67" s="47"/>
      <c r="D67" s="47"/>
      <c r="E67" s="47"/>
      <c r="F67" s="47"/>
      <c r="G67" s="47"/>
      <c r="H67" s="47"/>
      <c r="I67" s="47"/>
      <c r="J67" s="47"/>
      <c r="K67" s="101"/>
      <c r="L67" s="16"/>
      <c r="M67" s="16"/>
      <c r="N67" s="16"/>
      <c r="O67" s="16"/>
      <c r="P67" s="50"/>
      <c r="Q67" s="51" t="str">
        <f t="shared" si="0"/>
        <v/>
      </c>
      <c r="R67" s="51" t="str">
        <f t="shared" si="1"/>
        <v/>
      </c>
      <c r="S67" s="51" t="str">
        <f t="shared" si="2"/>
        <v/>
      </c>
      <c r="T67" s="50"/>
      <c r="U67" s="52" t="str">
        <f t="shared" si="3"/>
        <v/>
      </c>
      <c r="V67" s="52" t="str">
        <f t="shared" si="4"/>
        <v/>
      </c>
      <c r="W67" s="53" t="str">
        <f t="shared" si="5"/>
        <v/>
      </c>
      <c r="X67" s="50"/>
      <c r="Y67" s="52" t="str">
        <f t="shared" si="12"/>
        <v/>
      </c>
      <c r="Z67" s="53" t="str">
        <f t="shared" si="13"/>
        <v/>
      </c>
      <c r="AA67" s="52" t="str">
        <f t="shared" si="14"/>
        <v/>
      </c>
      <c r="AB67" s="50"/>
      <c r="AC67" s="51" t="str">
        <f t="shared" si="15"/>
        <v/>
      </c>
      <c r="AD67" s="54" t="str">
        <f t="shared" si="16"/>
        <v/>
      </c>
      <c r="AE67" s="51" t="str">
        <f t="shared" si="17"/>
        <v/>
      </c>
      <c r="AF67" s="50"/>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12" t="str">
        <f t="shared" si="39"/>
        <v/>
      </c>
      <c r="DV67" s="24"/>
      <c r="DW67" s="24"/>
      <c r="DX67" s="24"/>
      <c r="DY67" s="26"/>
      <c r="DZ67" s="112" t="str">
        <f t="shared" si="40"/>
        <v/>
      </c>
      <c r="EA67" s="24"/>
      <c r="EB67" s="24"/>
      <c r="EC67" s="24"/>
      <c r="ED67" s="26"/>
      <c r="EE67" s="112"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11">
        <f t="shared" si="46"/>
        <v>0</v>
      </c>
    </row>
    <row r="68" spans="1:170" ht="12.75">
      <c r="A68" s="1">
        <f t="shared" si="47"/>
        <v>33</v>
      </c>
      <c r="B68" s="16"/>
      <c r="C68" s="47"/>
      <c r="D68" s="47"/>
      <c r="E68" s="47"/>
      <c r="F68" s="47"/>
      <c r="G68" s="47"/>
      <c r="H68" s="47"/>
      <c r="I68" s="47"/>
      <c r="J68" s="47"/>
      <c r="K68" s="101"/>
      <c r="L68" s="16"/>
      <c r="M68" s="16"/>
      <c r="N68" s="16"/>
      <c r="O68" s="16"/>
      <c r="P68" s="50"/>
      <c r="Q68" s="51" t="str">
        <f t="shared" si="0"/>
        <v/>
      </c>
      <c r="R68" s="51" t="str">
        <f t="shared" si="1"/>
        <v/>
      </c>
      <c r="S68" s="51" t="str">
        <f t="shared" si="2"/>
        <v/>
      </c>
      <c r="T68" s="50"/>
      <c r="U68" s="52" t="str">
        <f t="shared" si="3"/>
        <v/>
      </c>
      <c r="V68" s="52" t="str">
        <f t="shared" si="4"/>
        <v/>
      </c>
      <c r="W68" s="53" t="str">
        <f t="shared" si="5"/>
        <v/>
      </c>
      <c r="X68" s="50"/>
      <c r="Y68" s="52" t="str">
        <f t="shared" si="12"/>
        <v/>
      </c>
      <c r="Z68" s="53" t="str">
        <f t="shared" si="13"/>
        <v/>
      </c>
      <c r="AA68" s="52" t="str">
        <f t="shared" si="14"/>
        <v/>
      </c>
      <c r="AB68" s="50"/>
      <c r="AC68" s="51" t="str">
        <f t="shared" si="15"/>
        <v/>
      </c>
      <c r="AD68" s="54" t="str">
        <f t="shared" si="16"/>
        <v/>
      </c>
      <c r="AE68" s="51" t="str">
        <f t="shared" si="17"/>
        <v/>
      </c>
      <c r="AF68" s="50"/>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12" t="str">
        <f t="shared" si="39"/>
        <v/>
      </c>
      <c r="DV68" s="24"/>
      <c r="DW68" s="24"/>
      <c r="DX68" s="24"/>
      <c r="DY68" s="26"/>
      <c r="DZ68" s="112" t="str">
        <f t="shared" si="40"/>
        <v/>
      </c>
      <c r="EA68" s="24"/>
      <c r="EB68" s="24"/>
      <c r="EC68" s="24"/>
      <c r="ED68" s="26"/>
      <c r="EE68" s="112"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11">
        <f t="shared" si="46"/>
        <v>0</v>
      </c>
    </row>
    <row r="69" spans="1:170" ht="12.75">
      <c r="A69" s="1">
        <f t="shared" si="47"/>
        <v>34</v>
      </c>
      <c r="B69" s="16"/>
      <c r="C69" s="47"/>
      <c r="D69" s="47"/>
      <c r="E69" s="47"/>
      <c r="F69" s="47"/>
      <c r="G69" s="47"/>
      <c r="H69" s="47"/>
      <c r="I69" s="47"/>
      <c r="J69" s="47"/>
      <c r="K69" s="101"/>
      <c r="L69" s="16"/>
      <c r="M69" s="16"/>
      <c r="N69" s="16"/>
      <c r="O69" s="16"/>
      <c r="P69" s="50"/>
      <c r="Q69" s="51" t="str">
        <f t="shared" si="0"/>
        <v/>
      </c>
      <c r="R69" s="51" t="str">
        <f t="shared" si="1"/>
        <v/>
      </c>
      <c r="S69" s="51" t="str">
        <f t="shared" si="2"/>
        <v/>
      </c>
      <c r="T69" s="50"/>
      <c r="U69" s="52" t="str">
        <f t="shared" si="3"/>
        <v/>
      </c>
      <c r="V69" s="52" t="str">
        <f t="shared" si="4"/>
        <v/>
      </c>
      <c r="W69" s="53" t="str">
        <f t="shared" si="5"/>
        <v/>
      </c>
      <c r="X69" s="50"/>
      <c r="Y69" s="52" t="str">
        <f t="shared" si="12"/>
        <v/>
      </c>
      <c r="Z69" s="53" t="str">
        <f t="shared" si="13"/>
        <v/>
      </c>
      <c r="AA69" s="52" t="str">
        <f t="shared" si="14"/>
        <v/>
      </c>
      <c r="AB69" s="50"/>
      <c r="AC69" s="51" t="str">
        <f t="shared" si="15"/>
        <v/>
      </c>
      <c r="AD69" s="54" t="str">
        <f t="shared" si="16"/>
        <v/>
      </c>
      <c r="AE69" s="51" t="str">
        <f t="shared" si="17"/>
        <v/>
      </c>
      <c r="AF69" s="50"/>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12" t="str">
        <f t="shared" si="39"/>
        <v/>
      </c>
      <c r="DV69" s="24"/>
      <c r="DW69" s="24"/>
      <c r="DX69" s="24"/>
      <c r="DY69" s="26"/>
      <c r="DZ69" s="112" t="str">
        <f t="shared" si="40"/>
        <v/>
      </c>
      <c r="EA69" s="24"/>
      <c r="EB69" s="24"/>
      <c r="EC69" s="24"/>
      <c r="ED69" s="26"/>
      <c r="EE69" s="112"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11">
        <f t="shared" si="46"/>
        <v>0</v>
      </c>
    </row>
    <row r="70" spans="1:170" ht="12.75">
      <c r="A70" s="1">
        <f t="shared" si="47"/>
        <v>35</v>
      </c>
      <c r="B70" s="16"/>
      <c r="C70" s="47"/>
      <c r="D70" s="47"/>
      <c r="E70" s="47"/>
      <c r="F70" s="47"/>
      <c r="G70" s="47"/>
      <c r="H70" s="47"/>
      <c r="I70" s="47"/>
      <c r="J70" s="47"/>
      <c r="K70" s="101"/>
      <c r="L70" s="16"/>
      <c r="M70" s="16"/>
      <c r="N70" s="16"/>
      <c r="O70" s="16"/>
      <c r="P70" s="50"/>
      <c r="Q70" s="51" t="str">
        <f t="shared" si="0"/>
        <v/>
      </c>
      <c r="R70" s="51" t="str">
        <f t="shared" si="1"/>
        <v/>
      </c>
      <c r="S70" s="51" t="str">
        <f t="shared" si="2"/>
        <v/>
      </c>
      <c r="T70" s="50"/>
      <c r="U70" s="52" t="str">
        <f t="shared" si="3"/>
        <v/>
      </c>
      <c r="V70" s="52" t="str">
        <f t="shared" si="4"/>
        <v/>
      </c>
      <c r="W70" s="53" t="str">
        <f t="shared" si="5"/>
        <v/>
      </c>
      <c r="X70" s="50"/>
      <c r="Y70" s="52" t="str">
        <f t="shared" si="12"/>
        <v/>
      </c>
      <c r="Z70" s="53" t="str">
        <f t="shared" si="13"/>
        <v/>
      </c>
      <c r="AA70" s="52" t="str">
        <f t="shared" si="14"/>
        <v/>
      </c>
      <c r="AB70" s="50"/>
      <c r="AC70" s="51" t="str">
        <f t="shared" si="15"/>
        <v/>
      </c>
      <c r="AD70" s="54" t="str">
        <f t="shared" si="16"/>
        <v/>
      </c>
      <c r="AE70" s="51" t="str">
        <f t="shared" si="17"/>
        <v/>
      </c>
      <c r="AF70" s="50"/>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12" t="str">
        <f t="shared" si="39"/>
        <v/>
      </c>
      <c r="DV70" s="24"/>
      <c r="DW70" s="24"/>
      <c r="DX70" s="24"/>
      <c r="DY70" s="26"/>
      <c r="DZ70" s="112" t="str">
        <f t="shared" si="40"/>
        <v/>
      </c>
      <c r="EA70" s="24"/>
      <c r="EB70" s="24"/>
      <c r="EC70" s="24"/>
      <c r="ED70" s="26"/>
      <c r="EE70" s="112"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11">
        <f t="shared" si="46"/>
        <v>0</v>
      </c>
    </row>
    <row r="71" spans="1:170" ht="12.75">
      <c r="A71" s="1">
        <f t="shared" si="47"/>
        <v>36</v>
      </c>
      <c r="B71" s="16"/>
      <c r="C71" s="47"/>
      <c r="D71" s="47"/>
      <c r="E71" s="47"/>
      <c r="F71" s="47"/>
      <c r="G71" s="47"/>
      <c r="H71" s="47"/>
      <c r="I71" s="47"/>
      <c r="J71" s="47"/>
      <c r="K71" s="101"/>
      <c r="L71" s="16"/>
      <c r="M71" s="16"/>
      <c r="N71" s="16"/>
      <c r="O71" s="16"/>
      <c r="P71" s="50"/>
      <c r="Q71" s="51" t="str">
        <f t="shared" si="0"/>
        <v/>
      </c>
      <c r="R71" s="51" t="str">
        <f t="shared" si="1"/>
        <v/>
      </c>
      <c r="S71" s="51" t="str">
        <f t="shared" si="2"/>
        <v/>
      </c>
      <c r="T71" s="50"/>
      <c r="U71" s="52" t="str">
        <f t="shared" si="3"/>
        <v/>
      </c>
      <c r="V71" s="52" t="str">
        <f t="shared" si="4"/>
        <v/>
      </c>
      <c r="W71" s="53" t="str">
        <f t="shared" si="5"/>
        <v/>
      </c>
      <c r="X71" s="50"/>
      <c r="Y71" s="52" t="str">
        <f t="shared" si="12"/>
        <v/>
      </c>
      <c r="Z71" s="53" t="str">
        <f t="shared" si="13"/>
        <v/>
      </c>
      <c r="AA71" s="52" t="str">
        <f t="shared" si="14"/>
        <v/>
      </c>
      <c r="AB71" s="50"/>
      <c r="AC71" s="51" t="str">
        <f t="shared" si="15"/>
        <v/>
      </c>
      <c r="AD71" s="54" t="str">
        <f t="shared" si="16"/>
        <v/>
      </c>
      <c r="AE71" s="51" t="str">
        <f t="shared" si="17"/>
        <v/>
      </c>
      <c r="AF71" s="50"/>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12" t="str">
        <f t="shared" si="39"/>
        <v/>
      </c>
      <c r="DV71" s="24"/>
      <c r="DW71" s="24"/>
      <c r="DX71" s="24"/>
      <c r="DY71" s="26"/>
      <c r="DZ71" s="112" t="str">
        <f t="shared" si="40"/>
        <v/>
      </c>
      <c r="EA71" s="24"/>
      <c r="EB71" s="24"/>
      <c r="EC71" s="24"/>
      <c r="ED71" s="26"/>
      <c r="EE71" s="112"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11">
        <f t="shared" si="46"/>
        <v>0</v>
      </c>
    </row>
    <row r="72" spans="1:170" ht="12.75">
      <c r="A72" s="1">
        <f t="shared" si="47"/>
        <v>37</v>
      </c>
      <c r="B72" s="16"/>
      <c r="C72" s="47"/>
      <c r="D72" s="47"/>
      <c r="E72" s="47"/>
      <c r="F72" s="47"/>
      <c r="G72" s="47"/>
      <c r="H72" s="47"/>
      <c r="I72" s="47"/>
      <c r="J72" s="47"/>
      <c r="K72" s="101"/>
      <c r="L72" s="16"/>
      <c r="M72" s="16"/>
      <c r="N72" s="16"/>
      <c r="O72" s="16"/>
      <c r="P72" s="50"/>
      <c r="Q72" s="51" t="str">
        <f t="shared" si="0"/>
        <v/>
      </c>
      <c r="R72" s="51" t="str">
        <f t="shared" si="1"/>
        <v/>
      </c>
      <c r="S72" s="51" t="str">
        <f t="shared" si="2"/>
        <v/>
      </c>
      <c r="T72" s="50"/>
      <c r="U72" s="52" t="str">
        <f t="shared" si="3"/>
        <v/>
      </c>
      <c r="V72" s="52" t="str">
        <f t="shared" si="4"/>
        <v/>
      </c>
      <c r="W72" s="53" t="str">
        <f t="shared" si="5"/>
        <v/>
      </c>
      <c r="X72" s="50"/>
      <c r="Y72" s="52" t="str">
        <f t="shared" si="12"/>
        <v/>
      </c>
      <c r="Z72" s="53" t="str">
        <f t="shared" si="13"/>
        <v/>
      </c>
      <c r="AA72" s="52" t="str">
        <f t="shared" si="14"/>
        <v/>
      </c>
      <c r="AB72" s="50"/>
      <c r="AC72" s="51" t="str">
        <f t="shared" si="15"/>
        <v/>
      </c>
      <c r="AD72" s="54" t="str">
        <f t="shared" si="16"/>
        <v/>
      </c>
      <c r="AE72" s="51" t="str">
        <f t="shared" si="17"/>
        <v/>
      </c>
      <c r="AF72" s="50"/>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12" t="str">
        <f t="shared" si="39"/>
        <v/>
      </c>
      <c r="DV72" s="24"/>
      <c r="DW72" s="24"/>
      <c r="DX72" s="24"/>
      <c r="DY72" s="26"/>
      <c r="DZ72" s="112" t="str">
        <f t="shared" si="40"/>
        <v/>
      </c>
      <c r="EA72" s="24"/>
      <c r="EB72" s="24"/>
      <c r="EC72" s="24"/>
      <c r="ED72" s="26"/>
      <c r="EE72" s="112"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11">
        <f t="shared" si="46"/>
        <v>0</v>
      </c>
    </row>
    <row r="73" spans="1:170" ht="12.75">
      <c r="A73" s="1">
        <f t="shared" si="47"/>
        <v>38</v>
      </c>
      <c r="B73" s="16"/>
      <c r="C73" s="47"/>
      <c r="D73" s="47"/>
      <c r="E73" s="47"/>
      <c r="F73" s="47"/>
      <c r="G73" s="47"/>
      <c r="H73" s="47"/>
      <c r="I73" s="47"/>
      <c r="J73" s="47"/>
      <c r="K73" s="101"/>
      <c r="L73" s="16"/>
      <c r="M73" s="16"/>
      <c r="N73" s="16"/>
      <c r="O73" s="16"/>
      <c r="P73" s="50"/>
      <c r="Q73" s="51" t="str">
        <f t="shared" si="0"/>
        <v/>
      </c>
      <c r="R73" s="51" t="str">
        <f t="shared" si="1"/>
        <v/>
      </c>
      <c r="S73" s="51" t="str">
        <f t="shared" si="2"/>
        <v/>
      </c>
      <c r="T73" s="50"/>
      <c r="U73" s="52" t="str">
        <f t="shared" si="3"/>
        <v/>
      </c>
      <c r="V73" s="52" t="str">
        <f t="shared" si="4"/>
        <v/>
      </c>
      <c r="W73" s="53" t="str">
        <f t="shared" si="5"/>
        <v/>
      </c>
      <c r="X73" s="50"/>
      <c r="Y73" s="52" t="str">
        <f t="shared" si="12"/>
        <v/>
      </c>
      <c r="Z73" s="53" t="str">
        <f t="shared" si="13"/>
        <v/>
      </c>
      <c r="AA73" s="52" t="str">
        <f t="shared" si="14"/>
        <v/>
      </c>
      <c r="AB73" s="50"/>
      <c r="AC73" s="51" t="str">
        <f t="shared" si="15"/>
        <v/>
      </c>
      <c r="AD73" s="54" t="str">
        <f t="shared" si="16"/>
        <v/>
      </c>
      <c r="AE73" s="51" t="str">
        <f t="shared" si="17"/>
        <v/>
      </c>
      <c r="AF73" s="50"/>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12" t="str">
        <f t="shared" si="39"/>
        <v/>
      </c>
      <c r="DV73" s="24"/>
      <c r="DW73" s="24"/>
      <c r="DX73" s="24"/>
      <c r="DY73" s="26"/>
      <c r="DZ73" s="112" t="str">
        <f t="shared" si="40"/>
        <v/>
      </c>
      <c r="EA73" s="24"/>
      <c r="EB73" s="24"/>
      <c r="EC73" s="24"/>
      <c r="ED73" s="26"/>
      <c r="EE73" s="112"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11">
        <f t="shared" si="46"/>
        <v>0</v>
      </c>
    </row>
    <row r="74" spans="1:170" ht="12.75">
      <c r="A74" s="1">
        <f t="shared" si="47"/>
        <v>39</v>
      </c>
      <c r="B74" s="16"/>
      <c r="C74" s="47"/>
      <c r="D74" s="47"/>
      <c r="E74" s="47"/>
      <c r="F74" s="47"/>
      <c r="G74" s="47"/>
      <c r="H74" s="47"/>
      <c r="I74" s="47"/>
      <c r="J74" s="47"/>
      <c r="K74" s="101"/>
      <c r="L74" s="16"/>
      <c r="M74" s="16"/>
      <c r="N74" s="16"/>
      <c r="O74" s="16"/>
      <c r="P74" s="50"/>
      <c r="Q74" s="51" t="str">
        <f t="shared" si="0"/>
        <v/>
      </c>
      <c r="R74" s="51" t="str">
        <f t="shared" si="1"/>
        <v/>
      </c>
      <c r="S74" s="51" t="str">
        <f t="shared" si="2"/>
        <v/>
      </c>
      <c r="T74" s="50"/>
      <c r="U74" s="52" t="str">
        <f t="shared" si="3"/>
        <v/>
      </c>
      <c r="V74" s="52" t="str">
        <f t="shared" si="4"/>
        <v/>
      </c>
      <c r="W74" s="53" t="str">
        <f t="shared" si="5"/>
        <v/>
      </c>
      <c r="X74" s="50"/>
      <c r="Y74" s="52" t="str">
        <f t="shared" si="12"/>
        <v/>
      </c>
      <c r="Z74" s="53" t="str">
        <f t="shared" si="13"/>
        <v/>
      </c>
      <c r="AA74" s="52" t="str">
        <f t="shared" si="14"/>
        <v/>
      </c>
      <c r="AB74" s="50"/>
      <c r="AC74" s="51" t="str">
        <f t="shared" si="15"/>
        <v/>
      </c>
      <c r="AD74" s="54" t="str">
        <f t="shared" si="16"/>
        <v/>
      </c>
      <c r="AE74" s="51" t="str">
        <f t="shared" si="17"/>
        <v/>
      </c>
      <c r="AF74" s="50"/>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12" t="str">
        <f t="shared" si="39"/>
        <v/>
      </c>
      <c r="DV74" s="24"/>
      <c r="DW74" s="24"/>
      <c r="DX74" s="24"/>
      <c r="DY74" s="26"/>
      <c r="DZ74" s="112" t="str">
        <f t="shared" si="40"/>
        <v/>
      </c>
      <c r="EA74" s="24"/>
      <c r="EB74" s="24"/>
      <c r="EC74" s="24"/>
      <c r="ED74" s="26"/>
      <c r="EE74" s="112"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11">
        <f t="shared" si="46"/>
        <v>0</v>
      </c>
    </row>
    <row r="75" spans="1:170" ht="12.75">
      <c r="A75" s="1">
        <f t="shared" si="47"/>
        <v>40</v>
      </c>
      <c r="B75" s="16"/>
      <c r="C75" s="47"/>
      <c r="D75" s="47"/>
      <c r="E75" s="47"/>
      <c r="F75" s="47"/>
      <c r="G75" s="47"/>
      <c r="H75" s="47"/>
      <c r="I75" s="47"/>
      <c r="J75" s="47"/>
      <c r="K75" s="101"/>
      <c r="L75" s="16"/>
      <c r="M75" s="16"/>
      <c r="N75" s="16"/>
      <c r="O75" s="16"/>
      <c r="P75" s="50"/>
      <c r="Q75" s="51" t="str">
        <f t="shared" si="0"/>
        <v/>
      </c>
      <c r="R75" s="51" t="str">
        <f t="shared" si="1"/>
        <v/>
      </c>
      <c r="S75" s="51" t="str">
        <f t="shared" si="2"/>
        <v/>
      </c>
      <c r="T75" s="50"/>
      <c r="U75" s="52" t="str">
        <f t="shared" si="3"/>
        <v/>
      </c>
      <c r="V75" s="52" t="str">
        <f t="shared" si="4"/>
        <v/>
      </c>
      <c r="W75" s="53" t="str">
        <f t="shared" si="5"/>
        <v/>
      </c>
      <c r="X75" s="50"/>
      <c r="Y75" s="52" t="str">
        <f t="shared" si="12"/>
        <v/>
      </c>
      <c r="Z75" s="53" t="str">
        <f t="shared" si="13"/>
        <v/>
      </c>
      <c r="AA75" s="52" t="str">
        <f t="shared" si="14"/>
        <v/>
      </c>
      <c r="AB75" s="50"/>
      <c r="AC75" s="51" t="str">
        <f t="shared" si="15"/>
        <v/>
      </c>
      <c r="AD75" s="54" t="str">
        <f t="shared" si="16"/>
        <v/>
      </c>
      <c r="AE75" s="51" t="str">
        <f t="shared" si="17"/>
        <v/>
      </c>
      <c r="AF75" s="50"/>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12" t="str">
        <f t="shared" si="39"/>
        <v/>
      </c>
      <c r="DV75" s="24"/>
      <c r="DW75" s="24"/>
      <c r="DX75" s="24"/>
      <c r="DY75" s="26"/>
      <c r="DZ75" s="112" t="str">
        <f t="shared" si="40"/>
        <v/>
      </c>
      <c r="EA75" s="24"/>
      <c r="EB75" s="24"/>
      <c r="EC75" s="24"/>
      <c r="ED75" s="26"/>
      <c r="EE75" s="112"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11">
        <f t="shared" si="46"/>
        <v>0</v>
      </c>
    </row>
    <row r="76" spans="1:170" ht="12.75">
      <c r="A76" s="1">
        <f t="shared" si="47"/>
        <v>41</v>
      </c>
      <c r="B76" s="16"/>
      <c r="C76" s="47"/>
      <c r="D76" s="47"/>
      <c r="E76" s="47"/>
      <c r="F76" s="47"/>
      <c r="G76" s="47"/>
      <c r="H76" s="47"/>
      <c r="I76" s="47"/>
      <c r="J76" s="47"/>
      <c r="K76" s="101"/>
      <c r="L76" s="16"/>
      <c r="M76" s="16"/>
      <c r="N76" s="16"/>
      <c r="O76" s="16"/>
      <c r="P76" s="50"/>
      <c r="Q76" s="51" t="str">
        <f t="shared" si="0"/>
        <v/>
      </c>
      <c r="R76" s="51" t="str">
        <f t="shared" si="1"/>
        <v/>
      </c>
      <c r="S76" s="51" t="str">
        <f t="shared" si="2"/>
        <v/>
      </c>
      <c r="T76" s="50"/>
      <c r="U76" s="52" t="str">
        <f t="shared" si="3"/>
        <v/>
      </c>
      <c r="V76" s="52" t="str">
        <f t="shared" si="4"/>
        <v/>
      </c>
      <c r="W76" s="53" t="str">
        <f t="shared" si="5"/>
        <v/>
      </c>
      <c r="X76" s="50"/>
      <c r="Y76" s="52" t="str">
        <f t="shared" si="12"/>
        <v/>
      </c>
      <c r="Z76" s="53" t="str">
        <f t="shared" si="13"/>
        <v/>
      </c>
      <c r="AA76" s="52" t="str">
        <f t="shared" si="14"/>
        <v/>
      </c>
      <c r="AB76" s="50"/>
      <c r="AC76" s="51" t="str">
        <f t="shared" si="15"/>
        <v/>
      </c>
      <c r="AD76" s="54" t="str">
        <f t="shared" si="16"/>
        <v/>
      </c>
      <c r="AE76" s="51" t="str">
        <f t="shared" si="17"/>
        <v/>
      </c>
      <c r="AF76" s="50"/>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12" t="str">
        <f t="shared" si="39"/>
        <v/>
      </c>
      <c r="DV76" s="24"/>
      <c r="DW76" s="24"/>
      <c r="DX76" s="24"/>
      <c r="DY76" s="26"/>
      <c r="DZ76" s="112" t="str">
        <f t="shared" si="40"/>
        <v/>
      </c>
      <c r="EA76" s="24"/>
      <c r="EB76" s="24"/>
      <c r="EC76" s="24"/>
      <c r="ED76" s="26"/>
      <c r="EE76" s="112"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11">
        <f t="shared" si="46"/>
        <v>0</v>
      </c>
    </row>
    <row r="77" spans="1:170" ht="12.75">
      <c r="A77" s="1">
        <f t="shared" si="47"/>
        <v>42</v>
      </c>
      <c r="B77" s="16"/>
      <c r="C77" s="47"/>
      <c r="D77" s="47"/>
      <c r="E77" s="47"/>
      <c r="F77" s="47"/>
      <c r="G77" s="47"/>
      <c r="H77" s="47"/>
      <c r="I77" s="47"/>
      <c r="J77" s="47"/>
      <c r="K77" s="101"/>
      <c r="L77" s="16"/>
      <c r="M77" s="16"/>
      <c r="N77" s="16"/>
      <c r="O77" s="16"/>
      <c r="P77" s="50"/>
      <c r="Q77" s="51" t="str">
        <f t="shared" si="0"/>
        <v/>
      </c>
      <c r="R77" s="51" t="str">
        <f t="shared" si="1"/>
        <v/>
      </c>
      <c r="S77" s="51" t="str">
        <f t="shared" si="2"/>
        <v/>
      </c>
      <c r="T77" s="50"/>
      <c r="U77" s="52" t="str">
        <f t="shared" si="3"/>
        <v/>
      </c>
      <c r="V77" s="52" t="str">
        <f t="shared" si="4"/>
        <v/>
      </c>
      <c r="W77" s="53" t="str">
        <f t="shared" si="5"/>
        <v/>
      </c>
      <c r="X77" s="50"/>
      <c r="Y77" s="52" t="str">
        <f t="shared" si="12"/>
        <v/>
      </c>
      <c r="Z77" s="53" t="str">
        <f t="shared" si="13"/>
        <v/>
      </c>
      <c r="AA77" s="52" t="str">
        <f t="shared" si="14"/>
        <v/>
      </c>
      <c r="AB77" s="50"/>
      <c r="AC77" s="51" t="str">
        <f t="shared" si="15"/>
        <v/>
      </c>
      <c r="AD77" s="54" t="str">
        <f t="shared" si="16"/>
        <v/>
      </c>
      <c r="AE77" s="51" t="str">
        <f t="shared" si="17"/>
        <v/>
      </c>
      <c r="AF77" s="50"/>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12" t="str">
        <f t="shared" si="39"/>
        <v/>
      </c>
      <c r="DV77" s="24"/>
      <c r="DW77" s="24"/>
      <c r="DX77" s="24"/>
      <c r="DY77" s="26"/>
      <c r="DZ77" s="112" t="str">
        <f t="shared" si="40"/>
        <v/>
      </c>
      <c r="EA77" s="24"/>
      <c r="EB77" s="24"/>
      <c r="EC77" s="24"/>
      <c r="ED77" s="26"/>
      <c r="EE77" s="112"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11">
        <f t="shared" si="46"/>
        <v>0</v>
      </c>
    </row>
    <row r="78" spans="1:170" ht="12.75">
      <c r="A78" s="1">
        <f t="shared" si="47"/>
        <v>43</v>
      </c>
      <c r="B78" s="16"/>
      <c r="C78" s="47"/>
      <c r="D78" s="47"/>
      <c r="E78" s="47"/>
      <c r="F78" s="47"/>
      <c r="G78" s="47"/>
      <c r="H78" s="47"/>
      <c r="I78" s="47"/>
      <c r="J78" s="47"/>
      <c r="K78" s="101"/>
      <c r="L78" s="16"/>
      <c r="M78" s="16"/>
      <c r="N78" s="16"/>
      <c r="O78" s="16"/>
      <c r="P78" s="50"/>
      <c r="Q78" s="51" t="str">
        <f t="shared" si="0"/>
        <v/>
      </c>
      <c r="R78" s="51" t="str">
        <f t="shared" si="1"/>
        <v/>
      </c>
      <c r="S78" s="51" t="str">
        <f t="shared" si="2"/>
        <v/>
      </c>
      <c r="T78" s="50"/>
      <c r="U78" s="52" t="str">
        <f t="shared" si="3"/>
        <v/>
      </c>
      <c r="V78" s="52" t="str">
        <f t="shared" si="4"/>
        <v/>
      </c>
      <c r="W78" s="53" t="str">
        <f t="shared" si="5"/>
        <v/>
      </c>
      <c r="X78" s="50"/>
      <c r="Y78" s="52" t="str">
        <f t="shared" si="12"/>
        <v/>
      </c>
      <c r="Z78" s="53" t="str">
        <f t="shared" si="13"/>
        <v/>
      </c>
      <c r="AA78" s="52" t="str">
        <f t="shared" si="14"/>
        <v/>
      </c>
      <c r="AB78" s="50"/>
      <c r="AC78" s="51" t="str">
        <f t="shared" si="15"/>
        <v/>
      </c>
      <c r="AD78" s="54" t="str">
        <f t="shared" si="16"/>
        <v/>
      </c>
      <c r="AE78" s="51" t="str">
        <f t="shared" si="17"/>
        <v/>
      </c>
      <c r="AF78" s="50"/>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12" t="str">
        <f t="shared" si="39"/>
        <v/>
      </c>
      <c r="DV78" s="24"/>
      <c r="DW78" s="24"/>
      <c r="DX78" s="24"/>
      <c r="DY78" s="26"/>
      <c r="DZ78" s="112" t="str">
        <f t="shared" si="40"/>
        <v/>
      </c>
      <c r="EA78" s="24"/>
      <c r="EB78" s="24"/>
      <c r="EC78" s="24"/>
      <c r="ED78" s="26"/>
      <c r="EE78" s="112"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11">
        <f t="shared" si="46"/>
        <v>0</v>
      </c>
    </row>
    <row r="79" spans="1:170" ht="12.75">
      <c r="A79" s="1">
        <f t="shared" si="47"/>
        <v>44</v>
      </c>
      <c r="B79" s="16"/>
      <c r="C79" s="47"/>
      <c r="D79" s="47"/>
      <c r="E79" s="47"/>
      <c r="F79" s="47"/>
      <c r="G79" s="47"/>
      <c r="H79" s="47"/>
      <c r="I79" s="47"/>
      <c r="J79" s="47"/>
      <c r="K79" s="101"/>
      <c r="L79" s="16"/>
      <c r="M79" s="16"/>
      <c r="N79" s="16"/>
      <c r="O79" s="16"/>
      <c r="P79" s="50"/>
      <c r="Q79" s="51" t="str">
        <f t="shared" si="0"/>
        <v/>
      </c>
      <c r="R79" s="51" t="str">
        <f t="shared" si="1"/>
        <v/>
      </c>
      <c r="S79" s="51" t="str">
        <f t="shared" si="2"/>
        <v/>
      </c>
      <c r="T79" s="50"/>
      <c r="U79" s="52" t="str">
        <f t="shared" si="3"/>
        <v/>
      </c>
      <c r="V79" s="52" t="str">
        <f t="shared" si="4"/>
        <v/>
      </c>
      <c r="W79" s="53" t="str">
        <f t="shared" si="5"/>
        <v/>
      </c>
      <c r="X79" s="50"/>
      <c r="Y79" s="52" t="str">
        <f t="shared" si="12"/>
        <v/>
      </c>
      <c r="Z79" s="53" t="str">
        <f t="shared" si="13"/>
        <v/>
      </c>
      <c r="AA79" s="52" t="str">
        <f t="shared" si="14"/>
        <v/>
      </c>
      <c r="AB79" s="50"/>
      <c r="AC79" s="51" t="str">
        <f t="shared" si="15"/>
        <v/>
      </c>
      <c r="AD79" s="54" t="str">
        <f t="shared" si="16"/>
        <v/>
      </c>
      <c r="AE79" s="51" t="str">
        <f t="shared" si="17"/>
        <v/>
      </c>
      <c r="AF79" s="50"/>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12" t="str">
        <f t="shared" si="39"/>
        <v/>
      </c>
      <c r="DV79" s="24"/>
      <c r="DW79" s="24"/>
      <c r="DX79" s="24"/>
      <c r="DY79" s="26"/>
      <c r="DZ79" s="112" t="str">
        <f t="shared" si="40"/>
        <v/>
      </c>
      <c r="EA79" s="24"/>
      <c r="EB79" s="24"/>
      <c r="EC79" s="24"/>
      <c r="ED79" s="26"/>
      <c r="EE79" s="112"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11">
        <f t="shared" si="46"/>
        <v>0</v>
      </c>
    </row>
    <row r="80" spans="1:170" ht="12.75">
      <c r="A80" s="1">
        <f t="shared" si="47"/>
        <v>45</v>
      </c>
      <c r="B80" s="16"/>
      <c r="C80" s="47"/>
      <c r="D80" s="47"/>
      <c r="E80" s="47"/>
      <c r="F80" s="47"/>
      <c r="G80" s="47"/>
      <c r="H80" s="47"/>
      <c r="I80" s="47"/>
      <c r="J80" s="47"/>
      <c r="K80" s="101"/>
      <c r="L80" s="16"/>
      <c r="M80" s="16"/>
      <c r="N80" s="16"/>
      <c r="O80" s="16"/>
      <c r="P80" s="50"/>
      <c r="Q80" s="51" t="str">
        <f t="shared" si="0"/>
        <v/>
      </c>
      <c r="R80" s="51" t="str">
        <f t="shared" si="1"/>
        <v/>
      </c>
      <c r="S80" s="51" t="str">
        <f t="shared" si="2"/>
        <v/>
      </c>
      <c r="T80" s="50"/>
      <c r="U80" s="52" t="str">
        <f t="shared" si="3"/>
        <v/>
      </c>
      <c r="V80" s="52" t="str">
        <f t="shared" si="4"/>
        <v/>
      </c>
      <c r="W80" s="53" t="str">
        <f t="shared" si="5"/>
        <v/>
      </c>
      <c r="X80" s="50"/>
      <c r="Y80" s="52" t="str">
        <f t="shared" si="12"/>
        <v/>
      </c>
      <c r="Z80" s="53" t="str">
        <f t="shared" si="13"/>
        <v/>
      </c>
      <c r="AA80" s="52" t="str">
        <f t="shared" si="14"/>
        <v/>
      </c>
      <c r="AB80" s="50"/>
      <c r="AC80" s="51" t="str">
        <f t="shared" si="15"/>
        <v/>
      </c>
      <c r="AD80" s="54" t="str">
        <f t="shared" si="16"/>
        <v/>
      </c>
      <c r="AE80" s="51" t="str">
        <f t="shared" si="17"/>
        <v/>
      </c>
      <c r="AF80" s="50"/>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12" t="str">
        <f t="shared" si="39"/>
        <v/>
      </c>
      <c r="DV80" s="24"/>
      <c r="DW80" s="24"/>
      <c r="DX80" s="24"/>
      <c r="DY80" s="26"/>
      <c r="DZ80" s="112" t="str">
        <f t="shared" si="40"/>
        <v/>
      </c>
      <c r="EA80" s="24"/>
      <c r="EB80" s="24"/>
      <c r="EC80" s="24"/>
      <c r="ED80" s="26"/>
      <c r="EE80" s="112"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11">
        <f t="shared" si="46"/>
        <v>0</v>
      </c>
    </row>
    <row r="81" spans="1:170" ht="12.75">
      <c r="A81" s="1">
        <f t="shared" si="47"/>
        <v>46</v>
      </c>
      <c r="B81" s="16"/>
      <c r="C81" s="47"/>
      <c r="D81" s="47"/>
      <c r="E81" s="47"/>
      <c r="F81" s="47"/>
      <c r="G81" s="47"/>
      <c r="H81" s="47"/>
      <c r="I81" s="47"/>
      <c r="J81" s="47"/>
      <c r="K81" s="101"/>
      <c r="L81" s="16"/>
      <c r="M81" s="16"/>
      <c r="N81" s="16"/>
      <c r="O81" s="16"/>
      <c r="P81" s="50"/>
      <c r="Q81" s="51" t="str">
        <f t="shared" si="0"/>
        <v/>
      </c>
      <c r="R81" s="51" t="str">
        <f t="shared" si="1"/>
        <v/>
      </c>
      <c r="S81" s="51" t="str">
        <f t="shared" si="2"/>
        <v/>
      </c>
      <c r="T81" s="50"/>
      <c r="U81" s="52" t="str">
        <f t="shared" si="3"/>
        <v/>
      </c>
      <c r="V81" s="52" t="str">
        <f t="shared" si="4"/>
        <v/>
      </c>
      <c r="W81" s="53" t="str">
        <f t="shared" si="5"/>
        <v/>
      </c>
      <c r="X81" s="50"/>
      <c r="Y81" s="52" t="str">
        <f t="shared" si="12"/>
        <v/>
      </c>
      <c r="Z81" s="53" t="str">
        <f t="shared" si="13"/>
        <v/>
      </c>
      <c r="AA81" s="52" t="str">
        <f t="shared" si="14"/>
        <v/>
      </c>
      <c r="AB81" s="50"/>
      <c r="AC81" s="51" t="str">
        <f t="shared" si="15"/>
        <v/>
      </c>
      <c r="AD81" s="54" t="str">
        <f t="shared" si="16"/>
        <v/>
      </c>
      <c r="AE81" s="51" t="str">
        <f t="shared" si="17"/>
        <v/>
      </c>
      <c r="AF81" s="50"/>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12" t="str">
        <f t="shared" si="39"/>
        <v/>
      </c>
      <c r="DV81" s="24"/>
      <c r="DW81" s="24"/>
      <c r="DX81" s="24"/>
      <c r="DY81" s="26"/>
      <c r="DZ81" s="112" t="str">
        <f t="shared" si="40"/>
        <v/>
      </c>
      <c r="EA81" s="24"/>
      <c r="EB81" s="24"/>
      <c r="EC81" s="24"/>
      <c r="ED81" s="26"/>
      <c r="EE81" s="112"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11">
        <f t="shared" si="46"/>
        <v>0</v>
      </c>
    </row>
    <row r="82" spans="1:170" ht="12.75">
      <c r="A82" s="1">
        <f t="shared" si="47"/>
        <v>47</v>
      </c>
      <c r="B82" s="16"/>
      <c r="C82" s="47"/>
      <c r="D82" s="47"/>
      <c r="E82" s="47"/>
      <c r="F82" s="47"/>
      <c r="G82" s="47"/>
      <c r="H82" s="47"/>
      <c r="I82" s="47"/>
      <c r="J82" s="47"/>
      <c r="K82" s="101"/>
      <c r="L82" s="16"/>
      <c r="M82" s="16"/>
      <c r="N82" s="16"/>
      <c r="O82" s="16"/>
      <c r="P82" s="50"/>
      <c r="Q82" s="51" t="str">
        <f t="shared" si="0"/>
        <v/>
      </c>
      <c r="R82" s="51" t="str">
        <f t="shared" si="1"/>
        <v/>
      </c>
      <c r="S82" s="51" t="str">
        <f t="shared" si="2"/>
        <v/>
      </c>
      <c r="T82" s="50"/>
      <c r="U82" s="52" t="str">
        <f t="shared" si="3"/>
        <v/>
      </c>
      <c r="V82" s="52" t="str">
        <f t="shared" si="4"/>
        <v/>
      </c>
      <c r="W82" s="53" t="str">
        <f t="shared" si="5"/>
        <v/>
      </c>
      <c r="X82" s="50"/>
      <c r="Y82" s="52" t="str">
        <f t="shared" si="12"/>
        <v/>
      </c>
      <c r="Z82" s="53" t="str">
        <f t="shared" si="13"/>
        <v/>
      </c>
      <c r="AA82" s="52" t="str">
        <f t="shared" si="14"/>
        <v/>
      </c>
      <c r="AB82" s="50"/>
      <c r="AC82" s="51" t="str">
        <f t="shared" si="15"/>
        <v/>
      </c>
      <c r="AD82" s="54" t="str">
        <f t="shared" si="16"/>
        <v/>
      </c>
      <c r="AE82" s="51" t="str">
        <f t="shared" si="17"/>
        <v/>
      </c>
      <c r="AF82" s="50"/>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12" t="str">
        <f t="shared" si="39"/>
        <v/>
      </c>
      <c r="DV82" s="24"/>
      <c r="DW82" s="24"/>
      <c r="DX82" s="24"/>
      <c r="DY82" s="26"/>
      <c r="DZ82" s="112" t="str">
        <f t="shared" si="40"/>
        <v/>
      </c>
      <c r="EA82" s="24"/>
      <c r="EB82" s="24"/>
      <c r="EC82" s="24"/>
      <c r="ED82" s="26"/>
      <c r="EE82" s="112"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11">
        <f t="shared" si="46"/>
        <v>0</v>
      </c>
    </row>
    <row r="83" spans="1:170" ht="12.75">
      <c r="A83" s="1">
        <f t="shared" si="47"/>
        <v>48</v>
      </c>
      <c r="B83" s="16"/>
      <c r="C83" s="47"/>
      <c r="D83" s="47"/>
      <c r="E83" s="47"/>
      <c r="F83" s="47"/>
      <c r="G83" s="47"/>
      <c r="H83" s="47"/>
      <c r="I83" s="47"/>
      <c r="J83" s="47"/>
      <c r="K83" s="101"/>
      <c r="L83" s="16"/>
      <c r="M83" s="16"/>
      <c r="N83" s="16"/>
      <c r="O83" s="16"/>
      <c r="P83" s="50"/>
      <c r="Q83" s="51" t="str">
        <f t="shared" si="0"/>
        <v/>
      </c>
      <c r="R83" s="51" t="str">
        <f t="shared" si="1"/>
        <v/>
      </c>
      <c r="S83" s="51" t="str">
        <f t="shared" si="2"/>
        <v/>
      </c>
      <c r="T83" s="50"/>
      <c r="U83" s="52" t="str">
        <f t="shared" si="3"/>
        <v/>
      </c>
      <c r="V83" s="52" t="str">
        <f t="shared" si="4"/>
        <v/>
      </c>
      <c r="W83" s="53" t="str">
        <f t="shared" si="5"/>
        <v/>
      </c>
      <c r="X83" s="50"/>
      <c r="Y83" s="52" t="str">
        <f t="shared" si="12"/>
        <v/>
      </c>
      <c r="Z83" s="53" t="str">
        <f t="shared" si="13"/>
        <v/>
      </c>
      <c r="AA83" s="52" t="str">
        <f t="shared" si="14"/>
        <v/>
      </c>
      <c r="AB83" s="50"/>
      <c r="AC83" s="51" t="str">
        <f t="shared" si="15"/>
        <v/>
      </c>
      <c r="AD83" s="54" t="str">
        <f t="shared" si="16"/>
        <v/>
      </c>
      <c r="AE83" s="51" t="str">
        <f t="shared" si="17"/>
        <v/>
      </c>
      <c r="AF83" s="50"/>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12" t="str">
        <f t="shared" si="39"/>
        <v/>
      </c>
      <c r="DV83" s="24"/>
      <c r="DW83" s="24"/>
      <c r="DX83" s="24"/>
      <c r="DY83" s="26"/>
      <c r="DZ83" s="112" t="str">
        <f t="shared" si="40"/>
        <v/>
      </c>
      <c r="EA83" s="24"/>
      <c r="EB83" s="24"/>
      <c r="EC83" s="24"/>
      <c r="ED83" s="26"/>
      <c r="EE83" s="112"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11">
        <f t="shared" si="46"/>
        <v>0</v>
      </c>
    </row>
    <row r="84" spans="1:170" ht="12.75">
      <c r="A84" s="1">
        <f t="shared" si="47"/>
        <v>49</v>
      </c>
      <c r="B84" s="16"/>
      <c r="C84" s="47"/>
      <c r="D84" s="47"/>
      <c r="E84" s="47"/>
      <c r="F84" s="47"/>
      <c r="G84" s="47"/>
      <c r="H84" s="47"/>
      <c r="I84" s="47"/>
      <c r="J84" s="47"/>
      <c r="K84" s="101"/>
      <c r="L84" s="16"/>
      <c r="M84" s="16"/>
      <c r="N84" s="16"/>
      <c r="O84" s="16"/>
      <c r="P84" s="50"/>
      <c r="Q84" s="51" t="str">
        <f t="shared" si="0"/>
        <v/>
      </c>
      <c r="R84" s="51" t="str">
        <f t="shared" si="1"/>
        <v/>
      </c>
      <c r="S84" s="51" t="str">
        <f t="shared" si="2"/>
        <v/>
      </c>
      <c r="T84" s="50"/>
      <c r="U84" s="52" t="str">
        <f t="shared" si="3"/>
        <v/>
      </c>
      <c r="V84" s="52" t="str">
        <f t="shared" si="4"/>
        <v/>
      </c>
      <c r="W84" s="53" t="str">
        <f t="shared" si="5"/>
        <v/>
      </c>
      <c r="X84" s="50"/>
      <c r="Y84" s="52" t="str">
        <f t="shared" si="12"/>
        <v/>
      </c>
      <c r="Z84" s="53" t="str">
        <f t="shared" si="13"/>
        <v/>
      </c>
      <c r="AA84" s="52" t="str">
        <f t="shared" si="14"/>
        <v/>
      </c>
      <c r="AB84" s="50"/>
      <c r="AC84" s="51" t="str">
        <f t="shared" si="15"/>
        <v/>
      </c>
      <c r="AD84" s="54" t="str">
        <f t="shared" si="16"/>
        <v/>
      </c>
      <c r="AE84" s="51" t="str">
        <f t="shared" si="17"/>
        <v/>
      </c>
      <c r="AF84" s="50"/>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12" t="str">
        <f t="shared" si="39"/>
        <v/>
      </c>
      <c r="DV84" s="24"/>
      <c r="DW84" s="24"/>
      <c r="DX84" s="24"/>
      <c r="DY84" s="26"/>
      <c r="DZ84" s="112" t="str">
        <f t="shared" si="40"/>
        <v/>
      </c>
      <c r="EA84" s="24"/>
      <c r="EB84" s="24"/>
      <c r="EC84" s="24"/>
      <c r="ED84" s="26"/>
      <c r="EE84" s="112"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11">
        <f t="shared" si="46"/>
        <v>0</v>
      </c>
    </row>
    <row r="85" spans="1:170" ht="12.75">
      <c r="A85" s="1">
        <f t="shared" si="47"/>
        <v>50</v>
      </c>
      <c r="B85" s="16"/>
      <c r="C85" s="47"/>
      <c r="D85" s="47"/>
      <c r="E85" s="47"/>
      <c r="F85" s="47"/>
      <c r="G85" s="47"/>
      <c r="H85" s="47"/>
      <c r="I85" s="47"/>
      <c r="J85" s="47"/>
      <c r="K85" s="101"/>
      <c r="L85" s="16"/>
      <c r="M85" s="16"/>
      <c r="N85" s="16"/>
      <c r="O85" s="16"/>
      <c r="P85" s="50"/>
      <c r="Q85" s="51" t="str">
        <f t="shared" si="0"/>
        <v/>
      </c>
      <c r="R85" s="51" t="str">
        <f t="shared" si="1"/>
        <v/>
      </c>
      <c r="S85" s="51" t="str">
        <f t="shared" si="2"/>
        <v/>
      </c>
      <c r="T85" s="50"/>
      <c r="U85" s="52" t="str">
        <f t="shared" si="3"/>
        <v/>
      </c>
      <c r="V85" s="52" t="str">
        <f t="shared" si="4"/>
        <v/>
      </c>
      <c r="W85" s="53" t="str">
        <f t="shared" si="5"/>
        <v/>
      </c>
      <c r="X85" s="50"/>
      <c r="Y85" s="52" t="str">
        <f t="shared" si="12"/>
        <v/>
      </c>
      <c r="Z85" s="53" t="str">
        <f t="shared" si="13"/>
        <v/>
      </c>
      <c r="AA85" s="52" t="str">
        <f t="shared" si="14"/>
        <v/>
      </c>
      <c r="AB85" s="50"/>
      <c r="AC85" s="51" t="str">
        <f t="shared" si="15"/>
        <v/>
      </c>
      <c r="AD85" s="54" t="str">
        <f t="shared" si="16"/>
        <v/>
      </c>
      <c r="AE85" s="51" t="str">
        <f t="shared" si="17"/>
        <v/>
      </c>
      <c r="AF85" s="50"/>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12" t="str">
        <f t="shared" si="39"/>
        <v/>
      </c>
      <c r="DV85" s="24"/>
      <c r="DW85" s="24"/>
      <c r="DX85" s="24"/>
      <c r="DY85" s="26"/>
      <c r="DZ85" s="112" t="str">
        <f t="shared" si="40"/>
        <v/>
      </c>
      <c r="EA85" s="24"/>
      <c r="EB85" s="24"/>
      <c r="EC85" s="24"/>
      <c r="ED85" s="26"/>
      <c r="EE85" s="112"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11">
        <f t="shared" si="46"/>
        <v>0</v>
      </c>
    </row>
    <row r="86" spans="1:170" ht="13.5" thickBot="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62"/>
      <c r="AJ86" s="157"/>
      <c r="BQ86" s="29"/>
      <c r="BR86" s="29"/>
      <c r="BS86" s="29"/>
      <c r="BT86" s="29"/>
      <c r="BU86" s="29"/>
      <c r="BV86" s="29"/>
      <c r="BW86" s="29"/>
      <c r="BX86" s="29"/>
      <c r="BY86" s="29"/>
      <c r="BZ86" s="29"/>
      <c r="CA86" s="29"/>
      <c r="CB86" s="29"/>
      <c r="CC86" s="29"/>
      <c r="CD86" s="29"/>
      <c r="CE86" s="29"/>
    </row>
    <row r="87" spans="1:170" ht="13.5" hidden="1" thickBot="1">
      <c r="A87" s="5" t="s">
        <v>58</v>
      </c>
      <c r="AI87" s="164"/>
    </row>
    <row r="88" spans="1:170" ht="13.5" hidden="1" thickBot="1">
      <c r="A88" s="5" t="s">
        <v>59</v>
      </c>
      <c r="AI88" s="164"/>
    </row>
    <row r="89" spans="1:170" ht="16.5" thickBot="1">
      <c r="A89" s="157"/>
      <c r="B89" s="157"/>
      <c r="C89" s="157"/>
      <c r="D89" s="157"/>
      <c r="E89" s="273" t="s">
        <v>95</v>
      </c>
      <c r="F89" s="274"/>
      <c r="G89" s="274"/>
      <c r="H89" s="274"/>
      <c r="I89" s="274"/>
      <c r="J89" s="274"/>
      <c r="K89" s="274"/>
      <c r="L89" s="274"/>
      <c r="M89" s="274"/>
      <c r="N89" s="274"/>
      <c r="O89" s="274"/>
      <c r="P89" s="274"/>
      <c r="Q89" s="274"/>
      <c r="R89" s="274"/>
      <c r="S89" s="275"/>
      <c r="T89" s="157"/>
      <c r="U89" s="157"/>
      <c r="V89" s="157"/>
      <c r="W89" s="157"/>
      <c r="X89" s="157"/>
      <c r="Y89" s="157"/>
      <c r="Z89" s="157"/>
      <c r="AA89" s="157"/>
      <c r="AB89" s="157"/>
      <c r="AC89" s="157"/>
      <c r="AD89" s="157"/>
      <c r="AE89" s="157"/>
      <c r="AF89" s="157"/>
      <c r="AG89" s="157"/>
      <c r="AH89" s="157"/>
      <c r="AI89" s="163"/>
      <c r="AJ89" s="157"/>
    </row>
    <row r="90" spans="1:170" ht="12.75">
      <c r="A90" s="157"/>
      <c r="B90" s="157"/>
      <c r="C90" s="157"/>
      <c r="D90" s="157"/>
      <c r="E90" s="276" t="s">
        <v>106</v>
      </c>
      <c r="F90" s="277"/>
      <c r="G90" s="277"/>
      <c r="H90" s="277"/>
      <c r="I90" s="277"/>
      <c r="J90" s="277"/>
      <c r="K90" s="277"/>
      <c r="L90" s="277"/>
      <c r="M90" s="277"/>
      <c r="N90" s="277"/>
      <c r="O90" s="277"/>
      <c r="P90" s="277"/>
      <c r="Q90" s="277"/>
      <c r="R90" s="277"/>
      <c r="S90" s="278"/>
      <c r="T90" s="157"/>
      <c r="U90" s="157"/>
      <c r="V90" s="157"/>
      <c r="W90" s="157"/>
      <c r="X90" s="157"/>
      <c r="Y90" s="157"/>
      <c r="Z90" s="157"/>
      <c r="AA90" s="157"/>
      <c r="AB90" s="157"/>
      <c r="AC90" s="157"/>
      <c r="AD90" s="157"/>
      <c r="AE90" s="157"/>
      <c r="AF90" s="157"/>
      <c r="AG90" s="157"/>
      <c r="AH90" s="157"/>
      <c r="AI90" s="163"/>
      <c r="AJ90" s="157"/>
    </row>
    <row r="91" spans="1:170" ht="12.75">
      <c r="A91" s="157"/>
      <c r="B91" s="157"/>
      <c r="C91" s="157"/>
      <c r="D91" s="157"/>
      <c r="E91" s="279"/>
      <c r="F91" s="280"/>
      <c r="G91" s="280"/>
      <c r="H91" s="280"/>
      <c r="I91" s="280"/>
      <c r="J91" s="280"/>
      <c r="K91" s="280"/>
      <c r="L91" s="280"/>
      <c r="M91" s="280"/>
      <c r="N91" s="280"/>
      <c r="O91" s="280"/>
      <c r="P91" s="280"/>
      <c r="Q91" s="280"/>
      <c r="R91" s="280"/>
      <c r="S91" s="281"/>
      <c r="T91" s="157"/>
      <c r="U91" s="157"/>
      <c r="V91" s="157"/>
      <c r="W91" s="157"/>
      <c r="X91" s="157"/>
      <c r="Y91" s="157"/>
      <c r="Z91" s="157"/>
      <c r="AA91" s="157"/>
      <c r="AB91" s="157"/>
      <c r="AC91" s="157"/>
      <c r="AD91" s="157"/>
      <c r="AE91" s="157"/>
      <c r="AF91" s="157"/>
      <c r="AG91" s="157"/>
      <c r="AH91" s="157"/>
      <c r="AI91" s="163"/>
      <c r="AJ91" s="157"/>
    </row>
    <row r="92" spans="1:170" ht="13.5" thickBot="1">
      <c r="A92" s="157"/>
      <c r="B92" s="157"/>
      <c r="C92" s="157"/>
      <c r="D92" s="157"/>
      <c r="E92" s="282"/>
      <c r="F92" s="283"/>
      <c r="G92" s="283"/>
      <c r="H92" s="283"/>
      <c r="I92" s="283"/>
      <c r="J92" s="283"/>
      <c r="K92" s="283"/>
      <c r="L92" s="283"/>
      <c r="M92" s="283"/>
      <c r="N92" s="283"/>
      <c r="O92" s="283"/>
      <c r="P92" s="283"/>
      <c r="Q92" s="283"/>
      <c r="R92" s="283"/>
      <c r="S92" s="284"/>
      <c r="T92" s="157"/>
      <c r="U92" s="157"/>
      <c r="V92" s="157"/>
      <c r="W92" s="157"/>
      <c r="X92" s="157"/>
      <c r="Y92" s="157"/>
      <c r="Z92" s="157"/>
      <c r="AA92" s="157"/>
      <c r="AB92" s="157"/>
      <c r="AC92" s="157"/>
      <c r="AD92" s="157"/>
      <c r="AE92" s="157"/>
      <c r="AF92" s="157"/>
      <c r="AG92" s="157"/>
      <c r="AH92" s="157"/>
      <c r="AI92" s="163"/>
      <c r="AJ92" s="157"/>
    </row>
  </sheetData>
  <sheetProtection password="E3E4" sheet="1" objects="1" scenarios="1"/>
  <mergeCells count="22">
    <mergeCell ref="E89:S89"/>
    <mergeCell ref="E90:S92"/>
    <mergeCell ref="AT34:AT35"/>
    <mergeCell ref="AB12:AC12"/>
    <mergeCell ref="E13:G13"/>
    <mergeCell ref="E14:G14"/>
    <mergeCell ref="E15:G16"/>
    <mergeCell ref="E28:N31"/>
    <mergeCell ref="A33:AJ33"/>
    <mergeCell ref="X12:Y12"/>
    <mergeCell ref="P28:Q29"/>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72" priority="3" stopIfTrue="1">
      <formula>$AF$12="Y"</formula>
    </cfRule>
  </conditionalFormatting>
  <conditionalFormatting sqref="Z12">
    <cfRule type="expression" dxfId="71" priority="1" stopIfTrue="1">
      <formula>$AF$12="N"</formula>
    </cfRule>
    <cfRule type="expression" dxfId="70" priority="2" stopIfTrue="1">
      <formula>$AF12="Y"</formula>
    </cfRule>
  </conditionalFormatting>
  <dataValidations count="11">
    <dataValidation type="list" allowBlank="1" showInputMessage="1" showErrorMessage="1" sqref="N15">
      <formula1>$AT$29:$AT$30</formula1>
    </dataValidation>
    <dataValidation type="list" allowBlank="1" showInputMessage="1" showErrorMessage="1" sqref="N16 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G24">
      <formula1>$AN$5:$AN$6</formula1>
    </dataValidation>
    <dataValidation type="list" allowBlank="1" showInputMessage="1" showErrorMessage="1" sqref="AI36:AI85">
      <formula1>$AL$22:$AL$28</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vt:i4>
      </vt:variant>
    </vt:vector>
  </HeadingPairs>
  <TitlesOfParts>
    <vt:vector size="39" baseType="lpstr">
      <vt:lpstr>Instructions</vt:lpstr>
      <vt:lpstr>Summary</vt:lpstr>
      <vt:lpstr>Engine Family #1</vt:lpstr>
      <vt:lpstr>Engine Family #2</vt:lpstr>
      <vt:lpstr>Engine Family #3</vt:lpstr>
      <vt:lpstr>Engine Family #4</vt:lpstr>
      <vt:lpstr>Engine Family #5</vt:lpstr>
      <vt:lpstr>Engine Family #6</vt:lpstr>
      <vt:lpstr>Engine Family #7</vt:lpstr>
      <vt:lpstr>Engine Family #8</vt:lpstr>
      <vt:lpstr>Engine Family #9</vt:lpstr>
      <vt:lpstr>Engine Family #10</vt:lpstr>
      <vt:lpstr>Engine Family #11</vt:lpstr>
      <vt:lpstr>Engine Family #12</vt:lpstr>
      <vt:lpstr>Engine Family #13</vt:lpstr>
      <vt:lpstr>Engine Family #14</vt:lpstr>
      <vt:lpstr>Engine Family #15</vt:lpstr>
      <vt:lpstr>Engine Family #16</vt:lpstr>
      <vt:lpstr>Engine Family #17</vt:lpstr>
      <vt:lpstr>Engine Family #18</vt:lpstr>
      <vt:lpstr>Engine Family #19</vt:lpstr>
      <vt:lpstr>Engine Family #20</vt:lpstr>
      <vt:lpstr>Engine Family #21</vt:lpstr>
      <vt:lpstr>Engine Family #22</vt:lpstr>
      <vt:lpstr>Engine Family #23</vt:lpstr>
      <vt:lpstr>Engine Family #24</vt:lpstr>
      <vt:lpstr>Engine Family #25</vt:lpstr>
      <vt:lpstr>Engine Family #26</vt:lpstr>
      <vt:lpstr>Engine Family #27</vt:lpstr>
      <vt:lpstr>Engine Family #28</vt:lpstr>
      <vt:lpstr>Engine Family #29</vt:lpstr>
      <vt:lpstr>Engine Family #30</vt:lpstr>
      <vt:lpstr>Invalid Tests</vt:lpstr>
      <vt:lpstr>Notes</vt:lpstr>
      <vt:lpstr>'Engine Family #1'!Print_Area</vt:lpstr>
      <vt:lpstr>Instructions!Print_Area</vt:lpstr>
      <vt:lpstr>'Invalid Tests'!Print_Area</vt:lpstr>
      <vt:lpstr>Notes!Print_Area</vt:lpstr>
      <vt:lpstr>Summary!Print_Area</vt:lpstr>
    </vt:vector>
  </TitlesOfParts>
  <Company>US EPA OAR/OTAQ/CD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Manufacturer Production Line Testing Report for Marine Compression Ignition Engines, December 2013</dc:title>
  <dc:subject>This template allows Marine CI engine manufacturers to calculate their production line testing results and submit these data to EPA on a quarterly basis.</dc:subject>
  <dc:creator>U.S. EPA;OAR;Office of Transportation and Air Quality;Compliance Division</dc:creator>
  <cp:keywords>marine CI, marine, CI, compression-ignition, PLT, production line testing, engines, compliance</cp:keywords>
  <dc:description>Nreyes</dc:description>
  <cp:lastModifiedBy>Dietrich, Gwen</cp:lastModifiedBy>
  <cp:revision>1</cp:revision>
  <cp:lastPrinted>2013-09-04T18:44:45Z</cp:lastPrinted>
  <dcterms:created xsi:type="dcterms:W3CDTF">2005-02-03T14:28:49Z</dcterms:created>
  <dcterms:modified xsi:type="dcterms:W3CDTF">2014-01-03T13:53:52Z</dcterms:modified>
</cp:coreProperties>
</file>