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 activeTab="2"/>
  </bookViews>
  <sheets>
    <sheet name="2013" sheetId="2" r:id="rId1"/>
    <sheet name="2014" sheetId="8" r:id="rId2"/>
    <sheet name="UPDATED 2015" sheetId="5" r:id="rId3"/>
  </sheets>
  <calcPr calcId="145621"/>
</workbook>
</file>

<file path=xl/calcChain.xml><?xml version="1.0" encoding="utf-8"?>
<calcChain xmlns="http://schemas.openxmlformats.org/spreadsheetml/2006/main">
  <c r="E19" i="5" l="1"/>
  <c r="E17" i="5" l="1"/>
  <c r="E5" i="5"/>
  <c r="E13" i="5"/>
  <c r="E3" i="5"/>
  <c r="D19" i="5" l="1"/>
  <c r="C19" i="5"/>
  <c r="F7" i="5" l="1"/>
  <c r="H7" i="5" s="1"/>
  <c r="H18" i="5"/>
  <c r="H16" i="5"/>
  <c r="H11" i="5"/>
  <c r="H6" i="5"/>
  <c r="F18" i="5" l="1"/>
  <c r="F17" i="5"/>
  <c r="H17" i="5" s="1"/>
  <c r="F16" i="5"/>
  <c r="F15" i="5"/>
  <c r="H15" i="5" s="1"/>
  <c r="F14" i="5"/>
  <c r="H14" i="5" s="1"/>
  <c r="F13" i="5"/>
  <c r="F12" i="5"/>
  <c r="F11" i="5"/>
  <c r="F10" i="5"/>
  <c r="F9" i="5"/>
  <c r="F8" i="5"/>
  <c r="F6" i="5"/>
  <c r="F5" i="5"/>
  <c r="F4" i="5"/>
  <c r="F3" i="5"/>
  <c r="F19" i="5" l="1"/>
  <c r="H3" i="5"/>
  <c r="B22" i="5"/>
  <c r="F2" i="8"/>
  <c r="H2" i="8"/>
  <c r="H19" i="8" s="1"/>
  <c r="F4" i="8"/>
  <c r="H4" i="8"/>
  <c r="F5" i="8"/>
  <c r="H5" i="8"/>
  <c r="F8" i="8"/>
  <c r="H8" i="8"/>
  <c r="F9" i="8"/>
  <c r="H9" i="8"/>
  <c r="F10" i="8"/>
  <c r="H10" i="8"/>
  <c r="F12" i="8"/>
  <c r="H12" i="8"/>
  <c r="F13" i="8"/>
  <c r="H13" i="8"/>
  <c r="F17" i="8"/>
  <c r="H17" i="8"/>
  <c r="F18" i="8"/>
  <c r="G18" i="8"/>
  <c r="H18" i="8" s="1"/>
  <c r="C19" i="8"/>
  <c r="D19" i="8"/>
  <c r="F19" i="8"/>
  <c r="B22" i="8" s="1"/>
  <c r="B21" i="8"/>
  <c r="B23" i="8" s="1"/>
  <c r="D22" i="8"/>
  <c r="C24" i="8"/>
  <c r="D24" i="8" s="1"/>
  <c r="B21" i="5" l="1"/>
  <c r="D18" i="2"/>
  <c r="K2" i="2"/>
  <c r="K3" i="2"/>
  <c r="H5" i="5"/>
  <c r="H4" i="5"/>
  <c r="F2" i="5"/>
  <c r="H2" i="5" s="1"/>
  <c r="K4" i="2"/>
  <c r="H13" i="5" l="1"/>
  <c r="H12" i="5"/>
  <c r="H10" i="5"/>
  <c r="H9" i="5"/>
  <c r="E24" i="5"/>
  <c r="H8" i="5"/>
  <c r="H19" i="5" l="1"/>
  <c r="F24" i="5"/>
  <c r="F22" i="5"/>
  <c r="B23" i="5"/>
  <c r="B24" i="5" s="1"/>
  <c r="G19" i="5" l="1"/>
</calcChain>
</file>

<file path=xl/sharedStrings.xml><?xml version="1.0" encoding="utf-8"?>
<sst xmlns="http://schemas.openxmlformats.org/spreadsheetml/2006/main" count="152" uniqueCount="69">
  <si>
    <t>Item No.</t>
  </si>
  <si>
    <t>Information Collection</t>
  </si>
  <si>
    <t>No. of Respond-ents</t>
  </si>
  <si>
    <t>Total Annual Res- ponses</t>
  </si>
  <si>
    <t>Hours Per Res- ponse</t>
  </si>
  <si>
    <t>Total Annual Hours</t>
  </si>
  <si>
    <t>Cost per Hour</t>
  </si>
  <si>
    <t>Total Annual Cost</t>
  </si>
  <si>
    <t>A</t>
  </si>
  <si>
    <t>B</t>
  </si>
  <si>
    <t>C</t>
  </si>
  <si>
    <t>Non-online Submission of HUD-92100-B Application for Registration of New Branch (including attachments)</t>
  </si>
  <si>
    <t>D</t>
  </si>
  <si>
    <t>E</t>
  </si>
  <si>
    <t>F</t>
  </si>
  <si>
    <t>Online Submission of Reporting of Title II Loan Non-Compliance</t>
  </si>
  <si>
    <t>G</t>
  </si>
  <si>
    <t>H</t>
  </si>
  <si>
    <t>I</t>
  </si>
  <si>
    <t>Online Annual Certification Report/Unable to Certify Report</t>
  </si>
  <si>
    <t>J</t>
  </si>
  <si>
    <t>Online Annual Financial Statements and Reports</t>
  </si>
  <si>
    <t>K</t>
  </si>
  <si>
    <t xml:space="preserve">Online Payment of Annual Renewal Fee </t>
  </si>
  <si>
    <t>L</t>
  </si>
  <si>
    <t>Online Termination of a Branch</t>
  </si>
  <si>
    <t xml:space="preserve">Online Business Changes of a Lender </t>
  </si>
  <si>
    <t>N</t>
  </si>
  <si>
    <t xml:space="preserve">Non- Online Business Changes of a Lender </t>
  </si>
  <si>
    <t>O</t>
  </si>
  <si>
    <t>P</t>
  </si>
  <si>
    <t xml:space="preserve">Non-online Declaration of Trust </t>
  </si>
  <si>
    <t>Totals</t>
  </si>
  <si>
    <t>Q</t>
  </si>
  <si>
    <t>Online Credit Watch Termination Reinstatement Requests</t>
  </si>
  <si>
    <t>Online submission of Application for FHA Lender Approval</t>
  </si>
  <si>
    <t>Non- Online submission of HUD-92001-A  Application for FHA Lender Approval</t>
  </si>
  <si>
    <t xml:space="preserve">Online Registration of New Branches via FHA Connection </t>
  </si>
  <si>
    <t>Online Application Fee Payment  FHA Lender Approval</t>
  </si>
  <si>
    <t>Online Branch Registration Fee</t>
  </si>
  <si>
    <t>M</t>
  </si>
  <si>
    <t xml:space="preserve">Non-online Submission of HUD-92001-C Reporting of Title I Loan  Non-Compliance </t>
  </si>
  <si>
    <t> 0</t>
  </si>
  <si>
    <t>106 </t>
  </si>
  <si>
    <t>Non-online Credit Watch Termination Reinstatement Requests</t>
  </si>
  <si>
    <t>5 </t>
  </si>
  <si>
    <t>online</t>
  </si>
  <si>
    <t>non-online</t>
  </si>
  <si>
    <t>BURDEN HOURS</t>
  </si>
  <si>
    <t>No. of Respondents</t>
  </si>
  <si>
    <t>Total Annual Responses</t>
  </si>
  <si>
    <t>Hours Per Response</t>
  </si>
  <si>
    <t xml:space="preserve">Decreased number of responses to 300 </t>
  </si>
  <si>
    <t xml:space="preserve">Increased number of responses to 300 </t>
  </si>
  <si>
    <t>Decreased number of responses to 2,700</t>
  </si>
  <si>
    <t xml:space="preserve">Non-online Declaration of Trusts </t>
  </si>
  <si>
    <t xml:space="preserve">Non-online Business Changes of a Lender </t>
  </si>
  <si>
    <t>Non-online submission of Application for FHA Lender Approval (HUD-92001-A)</t>
  </si>
  <si>
    <t>Online Registration of New Branches</t>
  </si>
  <si>
    <t>Non-online Submission of Application for Registration of New Branches (HUD-92100-B)</t>
  </si>
  <si>
    <t>Online FHA Lender Approval Application Fee</t>
  </si>
  <si>
    <t xml:space="preserve">Non-online Submission of HUD-92001-C Reporting of Title I Loan Non-Compliances </t>
  </si>
  <si>
    <t>Increased number of responses to 5</t>
  </si>
  <si>
    <t>Adjusted cost per hour to $47</t>
  </si>
  <si>
    <t>Decreased number of respondents to 2,700; increased number of responses to 2,900; increased time to 1</t>
  </si>
  <si>
    <t>Increased number of respondents/responses to 10/50 respectively; adjusted cost per hour to $47</t>
  </si>
  <si>
    <t>Decreased number of respondents/responses to 100/2000 respectively; adjusted cost per hour to $47</t>
  </si>
  <si>
    <t>Increased number of respondents/responses to 300; increased time to 2</t>
  </si>
  <si>
    <t>All increases/decreases are based on FY2015 actual numbers of respondents/responses (rounded) and changes to forms described in other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</si>
</sst>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6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6" fontId="3" fillId="0" borderId="4" xfId="0" applyNumberFormat="1" applyFont="1" applyBorder="1" applyAlignment="1">
      <alignment horizontal="right" vertical="center" wrapText="1"/>
    </xf>
    <xf numFmtId="6" fontId="4" fillId="0" borderId="4" xfId="0" applyNumberFormat="1" applyFont="1" applyBorder="1" applyAlignment="1">
      <alignment horizontal="right" vertical="center" wrapText="1"/>
    </xf>
    <xf numFmtId="0" fontId="6" fillId="0" borderId="0" xfId="0" applyFont="1"/>
    <xf numFmtId="3" fontId="0" fillId="0" borderId="0" xfId="0" applyNumberFormat="1"/>
    <xf numFmtId="0" fontId="0" fillId="0" borderId="5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6" fontId="8" fillId="0" borderId="4" xfId="0" applyNumberFormat="1" applyFont="1" applyBorder="1" applyAlignment="1">
      <alignment horizontal="right" vertical="center" wrapText="1"/>
    </xf>
    <xf numFmtId="8" fontId="8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6" fontId="9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6" xfId="0" applyFont="1" applyBorder="1"/>
    <xf numFmtId="0" fontId="6" fillId="0" borderId="7" xfId="0" applyFont="1" applyBorder="1"/>
    <xf numFmtId="3" fontId="6" fillId="0" borderId="11" xfId="0" applyNumberFormat="1" applyFont="1" applyBorder="1"/>
    <xf numFmtId="0" fontId="6" fillId="0" borderId="8" xfId="0" applyFont="1" applyBorder="1"/>
    <xf numFmtId="0" fontId="6" fillId="0" borderId="9" xfId="0" applyFont="1" applyBorder="1"/>
    <xf numFmtId="3" fontId="6" fillId="0" borderId="10" xfId="0" applyNumberFormat="1" applyFont="1" applyBorder="1"/>
    <xf numFmtId="0" fontId="6" fillId="0" borderId="11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6" fontId="8" fillId="0" borderId="4" xfId="0" applyNumberFormat="1" applyFont="1" applyFill="1" applyBorder="1" applyAlignment="1">
      <alignment horizontal="right" vertical="center" wrapText="1"/>
    </xf>
    <xf numFmtId="8" fontId="8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6" fontId="4" fillId="0" borderId="4" xfId="0" applyNumberFormat="1" applyFont="1" applyFill="1" applyBorder="1" applyAlignment="1">
      <alignment horizontal="right" vertical="center" wrapText="1"/>
    </xf>
    <xf numFmtId="6" fontId="2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0" fontId="0" fillId="0" borderId="9" xfId="1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10" xfId="0" applyNumberFormat="1" applyBorder="1" applyAlignment="1">
      <alignment vertical="center"/>
    </xf>
    <xf numFmtId="10" fontId="0" fillId="0" borderId="11" xfId="1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6" fontId="0" fillId="0" borderId="0" xfId="0" applyNumberFormat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right" vertical="center" wrapText="1"/>
    </xf>
    <xf numFmtId="164" fontId="2" fillId="0" borderId="4" xfId="2" applyNumberFormat="1" applyFont="1" applyBorder="1" applyAlignment="1">
      <alignment horizontal="right" vertical="center" wrapText="1"/>
    </xf>
    <xf numFmtId="164" fontId="8" fillId="0" borderId="4" xfId="2" applyNumberFormat="1" applyFont="1" applyBorder="1" applyAlignment="1">
      <alignment horizontal="right" vertical="center" wrapText="1"/>
    </xf>
    <xf numFmtId="164" fontId="4" fillId="0" borderId="4" xfId="2" applyNumberFormat="1" applyFont="1" applyFill="1" applyBorder="1" applyAlignment="1">
      <alignment horizontal="right" vertical="center" wrapText="1"/>
    </xf>
    <xf numFmtId="164" fontId="8" fillId="0" borderId="4" xfId="2" applyNumberFormat="1" applyFont="1" applyFill="1" applyBorder="1" applyAlignment="1">
      <alignment horizontal="right" vertical="center" wrapText="1"/>
    </xf>
    <xf numFmtId="164" fontId="2" fillId="0" borderId="4" xfId="2" applyNumberFormat="1" applyFont="1" applyFill="1" applyBorder="1" applyAlignment="1">
      <alignment horizontal="right" vertical="center" wrapText="1"/>
    </xf>
    <xf numFmtId="164" fontId="3" fillId="0" borderId="4" xfId="2" applyNumberFormat="1" applyFont="1" applyBorder="1" applyAlignment="1">
      <alignment vertical="center" wrapText="1"/>
    </xf>
    <xf numFmtId="43" fontId="0" fillId="0" borderId="0" xfId="0" applyNumberFormat="1" applyAlignment="1">
      <alignment vertical="center"/>
    </xf>
    <xf numFmtId="165" fontId="3" fillId="0" borderId="4" xfId="2" applyNumberFormat="1" applyFont="1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>
      <selection activeCell="M6" sqref="M6"/>
    </sheetView>
  </sheetViews>
  <sheetFormatPr defaultRowHeight="15" x14ac:dyDescent="0.25"/>
  <cols>
    <col min="2" max="2" width="44" customWidth="1"/>
    <col min="8" max="8" width="10.28515625" customWidth="1"/>
  </cols>
  <sheetData>
    <row r="1" spans="1:12" ht="48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2" ht="24.75" thickBot="1" x14ac:dyDescent="0.3">
      <c r="A2" s="3" t="s">
        <v>8</v>
      </c>
      <c r="B2" s="4" t="s">
        <v>35</v>
      </c>
      <c r="C2" s="5">
        <v>240</v>
      </c>
      <c r="D2" s="5">
        <v>240</v>
      </c>
      <c r="E2" s="5">
        <v>0.5</v>
      </c>
      <c r="F2" s="5">
        <v>120</v>
      </c>
      <c r="G2" s="6">
        <v>47</v>
      </c>
      <c r="H2" s="6">
        <v>5640</v>
      </c>
      <c r="K2" s="16">
        <f>D2+D4+D6+D7+D8+D9+D10+D11+D12+D16</f>
        <v>14465</v>
      </c>
      <c r="L2" t="s">
        <v>46</v>
      </c>
    </row>
    <row r="3" spans="1:12" ht="24.75" thickBot="1" x14ac:dyDescent="0.3">
      <c r="A3" s="3" t="s">
        <v>9</v>
      </c>
      <c r="B3" s="4" t="s">
        <v>36</v>
      </c>
      <c r="C3" s="5"/>
      <c r="D3" s="5"/>
      <c r="E3" s="5">
        <v>2</v>
      </c>
      <c r="F3" s="5"/>
      <c r="G3" s="6">
        <v>47</v>
      </c>
      <c r="H3" s="6">
        <v>0</v>
      </c>
      <c r="K3" s="17">
        <f>D5+D13+D14+D17</f>
        <v>514</v>
      </c>
      <c r="L3" t="s">
        <v>47</v>
      </c>
    </row>
    <row r="4" spans="1:12" ht="24.75" thickBot="1" x14ac:dyDescent="0.3">
      <c r="A4" s="3" t="s">
        <v>10</v>
      </c>
      <c r="B4" s="4" t="s">
        <v>37</v>
      </c>
      <c r="C4" s="5"/>
      <c r="D4" s="5">
        <v>300</v>
      </c>
      <c r="E4" s="5">
        <v>0.25</v>
      </c>
      <c r="F4" s="5">
        <v>75</v>
      </c>
      <c r="G4" s="6">
        <v>47</v>
      </c>
      <c r="H4" s="6">
        <v>3525</v>
      </c>
      <c r="K4" s="16">
        <f>SUM(K2:K3)</f>
        <v>14979</v>
      </c>
    </row>
    <row r="5" spans="1:12" ht="33.75" customHeight="1" thickBot="1" x14ac:dyDescent="0.3">
      <c r="A5" s="3" t="s">
        <v>12</v>
      </c>
      <c r="B5" s="4" t="s">
        <v>11</v>
      </c>
      <c r="C5" s="5"/>
      <c r="D5" s="5">
        <v>6</v>
      </c>
      <c r="E5" s="5">
        <v>0.5</v>
      </c>
      <c r="F5" s="5">
        <v>3</v>
      </c>
      <c r="G5" s="6">
        <v>47</v>
      </c>
      <c r="H5" s="6">
        <v>141</v>
      </c>
    </row>
    <row r="6" spans="1:12" ht="20.25" customHeight="1" thickBot="1" x14ac:dyDescent="0.3">
      <c r="A6" s="3" t="s">
        <v>13</v>
      </c>
      <c r="B6" s="4" t="s">
        <v>38</v>
      </c>
      <c r="C6" s="5"/>
      <c r="D6" s="5">
        <v>240</v>
      </c>
      <c r="E6" s="5">
        <v>0.05</v>
      </c>
      <c r="F6" s="5">
        <v>12</v>
      </c>
      <c r="G6" s="6">
        <v>47</v>
      </c>
      <c r="H6" s="6">
        <v>564</v>
      </c>
    </row>
    <row r="7" spans="1:12" ht="15.75" thickBot="1" x14ac:dyDescent="0.3">
      <c r="A7" s="3" t="s">
        <v>14</v>
      </c>
      <c r="B7" s="4" t="s">
        <v>39</v>
      </c>
      <c r="C7" s="5"/>
      <c r="D7" s="5">
        <v>306</v>
      </c>
      <c r="E7" s="5">
        <v>0.05</v>
      </c>
      <c r="F7" s="5">
        <v>15</v>
      </c>
      <c r="G7" s="6">
        <v>47</v>
      </c>
      <c r="H7" s="6">
        <v>705</v>
      </c>
    </row>
    <row r="8" spans="1:12" ht="24.75" thickBot="1" x14ac:dyDescent="0.3">
      <c r="A8" s="3" t="s">
        <v>16</v>
      </c>
      <c r="B8" s="4" t="s">
        <v>19</v>
      </c>
      <c r="C8" s="7">
        <v>3500</v>
      </c>
      <c r="D8" s="7">
        <v>3500</v>
      </c>
      <c r="E8" s="5">
        <v>0.25</v>
      </c>
      <c r="F8" s="5">
        <v>875</v>
      </c>
      <c r="G8" s="6">
        <v>47</v>
      </c>
      <c r="H8" s="6">
        <v>41125</v>
      </c>
    </row>
    <row r="9" spans="1:12" ht="15.75" thickBot="1" x14ac:dyDescent="0.3">
      <c r="A9" s="3" t="s">
        <v>17</v>
      </c>
      <c r="B9" s="4" t="s">
        <v>21</v>
      </c>
      <c r="C9" s="5"/>
      <c r="D9" s="7">
        <v>3300</v>
      </c>
      <c r="E9" s="5">
        <v>3</v>
      </c>
      <c r="F9" s="7">
        <v>9900</v>
      </c>
      <c r="G9" s="6">
        <v>47</v>
      </c>
      <c r="H9" s="6">
        <v>465300</v>
      </c>
    </row>
    <row r="10" spans="1:12" ht="15.75" thickBot="1" x14ac:dyDescent="0.3">
      <c r="A10" s="3" t="s">
        <v>18</v>
      </c>
      <c r="B10" s="4" t="s">
        <v>23</v>
      </c>
      <c r="C10" s="5"/>
      <c r="D10" s="7">
        <v>3300</v>
      </c>
      <c r="E10" s="5">
        <v>0.25</v>
      </c>
      <c r="F10" s="5">
        <v>900</v>
      </c>
      <c r="G10" s="6">
        <v>47</v>
      </c>
      <c r="H10" s="6">
        <v>42300</v>
      </c>
    </row>
    <row r="11" spans="1:12" ht="15.75" thickBot="1" x14ac:dyDescent="0.3">
      <c r="A11" s="3" t="s">
        <v>20</v>
      </c>
      <c r="B11" s="4" t="s">
        <v>25</v>
      </c>
      <c r="C11" s="5"/>
      <c r="D11" s="5">
        <v>200</v>
      </c>
      <c r="E11" s="5">
        <v>0.25</v>
      </c>
      <c r="F11" s="5">
        <v>50</v>
      </c>
      <c r="G11" s="6">
        <v>47</v>
      </c>
      <c r="H11" s="6">
        <v>2350</v>
      </c>
    </row>
    <row r="12" spans="1:12" ht="15.75" thickBot="1" x14ac:dyDescent="0.3">
      <c r="A12" s="3" t="s">
        <v>22</v>
      </c>
      <c r="B12" s="4" t="s">
        <v>26</v>
      </c>
      <c r="C12" s="5"/>
      <c r="D12" s="7">
        <v>1000</v>
      </c>
      <c r="E12" s="5">
        <v>0.25</v>
      </c>
      <c r="F12" s="5">
        <v>250</v>
      </c>
      <c r="G12" s="6">
        <v>47</v>
      </c>
      <c r="H12" s="6">
        <v>11750</v>
      </c>
    </row>
    <row r="13" spans="1:12" ht="15.75" thickBot="1" x14ac:dyDescent="0.3">
      <c r="A13" s="3" t="s">
        <v>24</v>
      </c>
      <c r="B13" s="4" t="s">
        <v>28</v>
      </c>
      <c r="C13" s="5"/>
      <c r="D13" s="5">
        <v>500</v>
      </c>
      <c r="E13" s="5">
        <v>1</v>
      </c>
      <c r="F13" s="5">
        <v>500</v>
      </c>
      <c r="G13" s="6">
        <v>47</v>
      </c>
      <c r="H13" s="6">
        <v>23500</v>
      </c>
    </row>
    <row r="14" spans="1:12" ht="15.75" thickBot="1" x14ac:dyDescent="0.3">
      <c r="A14" s="3" t="s">
        <v>40</v>
      </c>
      <c r="B14" s="4" t="s">
        <v>31</v>
      </c>
      <c r="C14" s="5"/>
      <c r="D14" s="5">
        <v>3</v>
      </c>
      <c r="E14" s="5">
        <v>5</v>
      </c>
      <c r="F14" s="5">
        <v>15</v>
      </c>
      <c r="G14" s="6">
        <v>47</v>
      </c>
      <c r="H14" s="6">
        <v>705</v>
      </c>
    </row>
    <row r="15" spans="1:12" ht="24.75" thickBot="1" x14ac:dyDescent="0.3">
      <c r="A15" s="3" t="s">
        <v>27</v>
      </c>
      <c r="B15" s="4" t="s">
        <v>41</v>
      </c>
      <c r="C15" s="5" t="s">
        <v>42</v>
      </c>
      <c r="D15" s="5">
        <v>0</v>
      </c>
      <c r="E15" s="5">
        <v>1</v>
      </c>
      <c r="F15" s="5">
        <v>0</v>
      </c>
      <c r="G15" s="6">
        <v>23</v>
      </c>
      <c r="H15" s="6">
        <v>0</v>
      </c>
    </row>
    <row r="16" spans="1:12" ht="24.75" thickBot="1" x14ac:dyDescent="0.3">
      <c r="A16" s="3" t="s">
        <v>29</v>
      </c>
      <c r="B16" s="4" t="s">
        <v>15</v>
      </c>
      <c r="C16" s="5" t="s">
        <v>43</v>
      </c>
      <c r="D16" s="7">
        <v>2079</v>
      </c>
      <c r="E16" s="5">
        <v>0.25</v>
      </c>
      <c r="F16" s="5">
        <v>520</v>
      </c>
      <c r="G16" s="6">
        <v>23</v>
      </c>
      <c r="H16" s="6">
        <v>11954</v>
      </c>
    </row>
    <row r="17" spans="1:8" ht="24.75" thickBot="1" x14ac:dyDescent="0.3">
      <c r="A17" s="3" t="s">
        <v>30</v>
      </c>
      <c r="B17" s="4" t="s">
        <v>44</v>
      </c>
      <c r="C17" s="5" t="s">
        <v>45</v>
      </c>
      <c r="D17" s="5">
        <v>5</v>
      </c>
      <c r="E17" s="5">
        <v>8</v>
      </c>
      <c r="F17" s="5">
        <v>40</v>
      </c>
      <c r="G17" s="6">
        <v>23</v>
      </c>
      <c r="H17" s="6">
        <v>920</v>
      </c>
    </row>
    <row r="18" spans="1:8" ht="15.75" thickBot="1" x14ac:dyDescent="0.3">
      <c r="A18" s="8" t="s">
        <v>32</v>
      </c>
      <c r="B18" s="9"/>
      <c r="C18" s="10">
        <v>3851</v>
      </c>
      <c r="D18" s="11">
        <f>SUM(D2:D17)</f>
        <v>14979</v>
      </c>
      <c r="E18" s="12"/>
      <c r="F18" s="11">
        <v>13155</v>
      </c>
      <c r="G18" s="13">
        <v>43</v>
      </c>
      <c r="H18" s="13">
        <v>610479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9" sqref="D19"/>
    </sheetView>
  </sheetViews>
  <sheetFormatPr defaultRowHeight="15" x14ac:dyDescent="0.25"/>
  <cols>
    <col min="1" max="1" width="9.140625" style="15"/>
    <col min="2" max="2" width="44" style="15" customWidth="1"/>
    <col min="3" max="7" width="9.140625" style="15"/>
    <col min="8" max="8" width="10.28515625" style="15" bestFit="1" customWidth="1"/>
    <col min="9" max="16384" width="9.140625" style="15"/>
  </cols>
  <sheetData>
    <row r="1" spans="1:8" ht="48.75" thickBot="1" x14ac:dyDescent="0.3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ht="24.75" thickBot="1" x14ac:dyDescent="0.3">
      <c r="A2" s="21" t="s">
        <v>8</v>
      </c>
      <c r="B2" s="22" t="s">
        <v>35</v>
      </c>
      <c r="C2" s="23">
        <v>240</v>
      </c>
      <c r="D2" s="23">
        <v>240</v>
      </c>
      <c r="E2" s="23">
        <v>1.5</v>
      </c>
      <c r="F2" s="23">
        <f>D2*E2</f>
        <v>360</v>
      </c>
      <c r="G2" s="24">
        <v>47</v>
      </c>
      <c r="H2" s="24">
        <f>F2*G2</f>
        <v>16920</v>
      </c>
    </row>
    <row r="3" spans="1:8" ht="24.75" thickBot="1" x14ac:dyDescent="0.3">
      <c r="A3" s="21" t="s">
        <v>9</v>
      </c>
      <c r="B3" s="22" t="s">
        <v>36</v>
      </c>
      <c r="C3" s="23"/>
      <c r="D3" s="23">
        <v>0</v>
      </c>
      <c r="E3" s="23">
        <v>2</v>
      </c>
      <c r="F3" s="23">
        <v>0</v>
      </c>
      <c r="G3" s="24">
        <v>47</v>
      </c>
      <c r="H3" s="24">
        <v>0</v>
      </c>
    </row>
    <row r="4" spans="1:8" ht="24.75" thickBot="1" x14ac:dyDescent="0.3">
      <c r="A4" s="21" t="s">
        <v>10</v>
      </c>
      <c r="B4" s="22" t="s">
        <v>37</v>
      </c>
      <c r="C4" s="23"/>
      <c r="D4" s="23">
        <v>306</v>
      </c>
      <c r="E4" s="23">
        <v>0.25</v>
      </c>
      <c r="F4" s="23">
        <f>D4*E4</f>
        <v>76.5</v>
      </c>
      <c r="G4" s="24">
        <v>47</v>
      </c>
      <c r="H4" s="25">
        <f>F4*G4</f>
        <v>3595.5</v>
      </c>
    </row>
    <row r="5" spans="1:8" ht="28.5" customHeight="1" thickBot="1" x14ac:dyDescent="0.3">
      <c r="A5" s="21" t="s">
        <v>12</v>
      </c>
      <c r="B5" s="22" t="s">
        <v>11</v>
      </c>
      <c r="C5" s="23"/>
      <c r="D5" s="23">
        <v>0</v>
      </c>
      <c r="E5" s="23">
        <v>0.5</v>
      </c>
      <c r="F5" s="23">
        <f>D5*E5</f>
        <v>0</v>
      </c>
      <c r="G5" s="24">
        <v>47</v>
      </c>
      <c r="H5" s="24">
        <f>F5*G5</f>
        <v>0</v>
      </c>
    </row>
    <row r="6" spans="1:8" ht="18" customHeight="1" thickBot="1" x14ac:dyDescent="0.3">
      <c r="A6" s="21" t="s">
        <v>13</v>
      </c>
      <c r="B6" s="22" t="s">
        <v>38</v>
      </c>
      <c r="C6" s="23"/>
      <c r="D6" s="23">
        <v>240</v>
      </c>
      <c r="E6" s="23">
        <v>0.05</v>
      </c>
      <c r="F6" s="23">
        <v>12</v>
      </c>
      <c r="G6" s="24">
        <v>47</v>
      </c>
      <c r="H6" s="24">
        <v>564</v>
      </c>
    </row>
    <row r="7" spans="1:8" ht="15.75" thickBot="1" x14ac:dyDescent="0.3">
      <c r="A7" s="21" t="s">
        <v>14</v>
      </c>
      <c r="B7" s="22" t="s">
        <v>39</v>
      </c>
      <c r="C7" s="23"/>
      <c r="D7" s="23">
        <v>306</v>
      </c>
      <c r="E7" s="23">
        <v>0.05</v>
      </c>
      <c r="F7" s="23">
        <v>15</v>
      </c>
      <c r="G7" s="24">
        <v>47</v>
      </c>
      <c r="H7" s="24">
        <v>705</v>
      </c>
    </row>
    <row r="8" spans="1:8" s="47" customFormat="1" ht="24.75" thickBot="1" x14ac:dyDescent="0.3">
      <c r="A8" s="41" t="s">
        <v>16</v>
      </c>
      <c r="B8" s="42" t="s">
        <v>19</v>
      </c>
      <c r="C8" s="43">
        <v>2751</v>
      </c>
      <c r="D8" s="43">
        <v>2751</v>
      </c>
      <c r="E8" s="44">
        <v>0.5</v>
      </c>
      <c r="F8" s="44">
        <f>D8*E8</f>
        <v>1375.5</v>
      </c>
      <c r="G8" s="45">
        <v>47</v>
      </c>
      <c r="H8" s="46">
        <f>F8*G8</f>
        <v>64648.5</v>
      </c>
    </row>
    <row r="9" spans="1:8" s="47" customFormat="1" ht="15.75" thickBot="1" x14ac:dyDescent="0.3">
      <c r="A9" s="41" t="s">
        <v>17</v>
      </c>
      <c r="B9" s="42" t="s">
        <v>21</v>
      </c>
      <c r="C9" s="44"/>
      <c r="D9" s="43">
        <v>2751</v>
      </c>
      <c r="E9" s="44">
        <v>3</v>
      </c>
      <c r="F9" s="43">
        <f>D9*E9</f>
        <v>8253</v>
      </c>
      <c r="G9" s="45">
        <v>47</v>
      </c>
      <c r="H9" s="45">
        <f>F9*G9</f>
        <v>387891</v>
      </c>
    </row>
    <row r="10" spans="1:8" s="47" customFormat="1" ht="15.75" thickBot="1" x14ac:dyDescent="0.3">
      <c r="A10" s="41" t="s">
        <v>18</v>
      </c>
      <c r="B10" s="42" t="s">
        <v>23</v>
      </c>
      <c r="C10" s="44"/>
      <c r="D10" s="43">
        <v>2751</v>
      </c>
      <c r="E10" s="44">
        <v>0.25</v>
      </c>
      <c r="F10" s="44">
        <f>D10*E10</f>
        <v>687.75</v>
      </c>
      <c r="G10" s="45">
        <v>47</v>
      </c>
      <c r="H10" s="46">
        <f>F10*G10</f>
        <v>32324.25</v>
      </c>
    </row>
    <row r="11" spans="1:8" s="47" customFormat="1" ht="15.75" thickBot="1" x14ac:dyDescent="0.3">
      <c r="A11" s="41" t="s">
        <v>20</v>
      </c>
      <c r="B11" s="42" t="s">
        <v>25</v>
      </c>
      <c r="C11" s="44"/>
      <c r="D11" s="44">
        <v>200</v>
      </c>
      <c r="E11" s="44">
        <v>0.25</v>
      </c>
      <c r="F11" s="44">
        <v>50</v>
      </c>
      <c r="G11" s="45">
        <v>47</v>
      </c>
      <c r="H11" s="45">
        <v>2350</v>
      </c>
    </row>
    <row r="12" spans="1:8" s="47" customFormat="1" ht="15.75" thickBot="1" x14ac:dyDescent="0.3">
      <c r="A12" s="41" t="s">
        <v>22</v>
      </c>
      <c r="B12" s="42" t="s">
        <v>26</v>
      </c>
      <c r="C12" s="44"/>
      <c r="D12" s="43">
        <v>1500</v>
      </c>
      <c r="E12" s="44">
        <v>0.25</v>
      </c>
      <c r="F12" s="44">
        <f>D12*E12</f>
        <v>375</v>
      </c>
      <c r="G12" s="45">
        <v>47</v>
      </c>
      <c r="H12" s="45">
        <f>F12*G12</f>
        <v>17625</v>
      </c>
    </row>
    <row r="13" spans="1:8" s="47" customFormat="1" ht="15.75" thickBot="1" x14ac:dyDescent="0.3">
      <c r="A13" s="41" t="s">
        <v>24</v>
      </c>
      <c r="B13" s="42" t="s">
        <v>28</v>
      </c>
      <c r="C13" s="44"/>
      <c r="D13" s="44">
        <v>0</v>
      </c>
      <c r="E13" s="44">
        <v>1</v>
      </c>
      <c r="F13" s="44">
        <f>D13*E13</f>
        <v>0</v>
      </c>
      <c r="G13" s="45">
        <v>47</v>
      </c>
      <c r="H13" s="45">
        <f>F13*G13</f>
        <v>0</v>
      </c>
    </row>
    <row r="14" spans="1:8" s="47" customFormat="1" ht="15.75" thickBot="1" x14ac:dyDescent="0.3">
      <c r="A14" s="41" t="s">
        <v>40</v>
      </c>
      <c r="B14" s="42" t="s">
        <v>31</v>
      </c>
      <c r="C14" s="44"/>
      <c r="D14" s="44">
        <v>3</v>
      </c>
      <c r="E14" s="44">
        <v>5</v>
      </c>
      <c r="F14" s="44">
        <v>15</v>
      </c>
      <c r="G14" s="45">
        <v>47</v>
      </c>
      <c r="H14" s="45">
        <v>705</v>
      </c>
    </row>
    <row r="15" spans="1:8" s="47" customFormat="1" ht="24.75" thickBot="1" x14ac:dyDescent="0.3">
      <c r="A15" s="41" t="s">
        <v>27</v>
      </c>
      <c r="B15" s="42" t="s">
        <v>41</v>
      </c>
      <c r="C15" s="44" t="s">
        <v>42</v>
      </c>
      <c r="D15" s="44">
        <v>0</v>
      </c>
      <c r="E15" s="44">
        <v>1</v>
      </c>
      <c r="F15" s="44">
        <v>0</v>
      </c>
      <c r="G15" s="45">
        <v>23</v>
      </c>
      <c r="H15" s="45">
        <v>0</v>
      </c>
    </row>
    <row r="16" spans="1:8" s="47" customFormat="1" ht="24.75" thickBot="1" x14ac:dyDescent="0.3">
      <c r="A16" s="41" t="s">
        <v>29</v>
      </c>
      <c r="B16" s="42" t="s">
        <v>15</v>
      </c>
      <c r="C16" s="44" t="s">
        <v>43</v>
      </c>
      <c r="D16" s="43">
        <v>2079</v>
      </c>
      <c r="E16" s="44">
        <v>0.25</v>
      </c>
      <c r="F16" s="44">
        <v>520</v>
      </c>
      <c r="G16" s="45">
        <v>23</v>
      </c>
      <c r="H16" s="45">
        <v>11954</v>
      </c>
    </row>
    <row r="17" spans="1:8" s="47" customFormat="1" ht="24.75" thickBot="1" x14ac:dyDescent="0.3">
      <c r="A17" s="41" t="s">
        <v>30</v>
      </c>
      <c r="B17" s="42" t="s">
        <v>44</v>
      </c>
      <c r="C17" s="44">
        <v>0</v>
      </c>
      <c r="D17" s="44">
        <v>0</v>
      </c>
      <c r="E17" s="44">
        <v>8</v>
      </c>
      <c r="F17" s="44">
        <f>D17*E17</f>
        <v>0</v>
      </c>
      <c r="G17" s="45">
        <v>23</v>
      </c>
      <c r="H17" s="45">
        <f>F17*G17</f>
        <v>0</v>
      </c>
    </row>
    <row r="18" spans="1:8" s="47" customFormat="1" ht="24.75" thickBot="1" x14ac:dyDescent="0.3">
      <c r="A18" s="41" t="s">
        <v>33</v>
      </c>
      <c r="B18" s="42" t="s">
        <v>34</v>
      </c>
      <c r="C18" s="44">
        <v>5</v>
      </c>
      <c r="D18" s="44">
        <v>5</v>
      </c>
      <c r="E18" s="44">
        <v>3</v>
      </c>
      <c r="F18" s="44">
        <f>D18*E18</f>
        <v>15</v>
      </c>
      <c r="G18" s="45">
        <f>G17</f>
        <v>23</v>
      </c>
      <c r="H18" s="45">
        <f>F18*G18</f>
        <v>345</v>
      </c>
    </row>
    <row r="19" spans="1:8" ht="15.75" thickBot="1" x14ac:dyDescent="0.3">
      <c r="A19" s="26" t="s">
        <v>32</v>
      </c>
      <c r="B19" s="27"/>
      <c r="C19" s="28">
        <f>SUM(C2:C17)</f>
        <v>2991</v>
      </c>
      <c r="D19" s="29">
        <f>SUM(D2:D17)</f>
        <v>13127</v>
      </c>
      <c r="E19" s="30"/>
      <c r="F19" s="29">
        <f>SUM(F2:F17)</f>
        <v>11739.75</v>
      </c>
      <c r="G19" s="31">
        <v>43</v>
      </c>
      <c r="H19" s="31">
        <f>SUM(H2:H17)</f>
        <v>539282.25</v>
      </c>
    </row>
    <row r="20" spans="1:8" x14ac:dyDescent="0.25">
      <c r="B20" s="32" t="s">
        <v>48</v>
      </c>
    </row>
    <row r="21" spans="1:8" x14ac:dyDescent="0.25">
      <c r="A21" s="15">
        <v>2013</v>
      </c>
      <c r="B21" s="33">
        <f>'2013'!F18</f>
        <v>13155</v>
      </c>
      <c r="C21" s="34" t="s">
        <v>47</v>
      </c>
      <c r="D21" s="35"/>
    </row>
    <row r="22" spans="1:8" x14ac:dyDescent="0.25">
      <c r="A22" s="15">
        <v>2014</v>
      </c>
      <c r="B22" s="36">
        <f>F19</f>
        <v>11739.75</v>
      </c>
      <c r="C22" s="37">
        <v>3</v>
      </c>
      <c r="D22" s="38">
        <f>C22/D19</f>
        <v>2.2853660394606535E-4</v>
      </c>
    </row>
    <row r="23" spans="1:8" x14ac:dyDescent="0.25">
      <c r="B23" s="33">
        <f>B21-B22</f>
        <v>1415.25</v>
      </c>
      <c r="C23" s="37" t="s">
        <v>46</v>
      </c>
      <c r="D23" s="38"/>
    </row>
    <row r="24" spans="1:8" x14ac:dyDescent="0.25">
      <c r="C24" s="39">
        <f>D19-3</f>
        <v>13124</v>
      </c>
      <c r="D24" s="40">
        <f>C24/D19</f>
        <v>0.99977146339605394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15" x14ac:dyDescent="0.25"/>
  <cols>
    <col min="1" max="1" width="9.140625" style="52"/>
    <col min="2" max="2" width="39.28515625" style="52" customWidth="1"/>
    <col min="3" max="8" width="12.140625" style="52" customWidth="1"/>
    <col min="9" max="9" width="71.140625" style="53" customWidth="1"/>
    <col min="10" max="16384" width="9.140625" style="52"/>
  </cols>
  <sheetData>
    <row r="1" spans="1:9" ht="25.5" customHeight="1" thickBot="1" x14ac:dyDescent="0.3">
      <c r="A1" s="1" t="s">
        <v>0</v>
      </c>
      <c r="B1" s="2" t="s">
        <v>1</v>
      </c>
      <c r="C1" s="70" t="s">
        <v>49</v>
      </c>
      <c r="D1" s="70" t="s">
        <v>50</v>
      </c>
      <c r="E1" s="70" t="s">
        <v>51</v>
      </c>
      <c r="F1" s="70" t="s">
        <v>5</v>
      </c>
      <c r="G1" s="2" t="s">
        <v>6</v>
      </c>
      <c r="H1" s="2" t="s">
        <v>7</v>
      </c>
    </row>
    <row r="2" spans="1:9" ht="25.5" customHeight="1" thickBot="1" x14ac:dyDescent="0.3">
      <c r="A2" s="3" t="s">
        <v>8</v>
      </c>
      <c r="B2" s="4" t="s">
        <v>35</v>
      </c>
      <c r="C2" s="71">
        <v>300</v>
      </c>
      <c r="D2" s="71">
        <v>300</v>
      </c>
      <c r="E2" s="71">
        <v>1.75</v>
      </c>
      <c r="F2" s="71">
        <f t="shared" ref="E2:F18" si="0">D2*E2</f>
        <v>525</v>
      </c>
      <c r="G2" s="14">
        <v>47</v>
      </c>
      <c r="H2" s="14">
        <f t="shared" ref="H2:H18" si="1">F2*G2</f>
        <v>24675</v>
      </c>
      <c r="I2" s="53" t="s">
        <v>67</v>
      </c>
    </row>
    <row r="3" spans="1:9" ht="25.5" customHeight="1" thickBot="1" x14ac:dyDescent="0.3">
      <c r="A3" s="3" t="s">
        <v>9</v>
      </c>
      <c r="B3" s="4" t="s">
        <v>57</v>
      </c>
      <c r="C3" s="72"/>
      <c r="D3" s="72">
        <v>0</v>
      </c>
      <c r="E3" s="72">
        <f t="shared" si="0"/>
        <v>0</v>
      </c>
      <c r="F3" s="72">
        <f t="shared" si="0"/>
        <v>0</v>
      </c>
      <c r="G3" s="6">
        <v>47</v>
      </c>
      <c r="H3" s="24">
        <f t="shared" si="1"/>
        <v>0</v>
      </c>
    </row>
    <row r="4" spans="1:9" ht="25.5" customHeight="1" thickBot="1" x14ac:dyDescent="0.3">
      <c r="A4" s="21" t="s">
        <v>10</v>
      </c>
      <c r="B4" s="22" t="s">
        <v>58</v>
      </c>
      <c r="C4" s="71"/>
      <c r="D4" s="71">
        <v>300</v>
      </c>
      <c r="E4" s="73">
        <v>0.25</v>
      </c>
      <c r="F4" s="71">
        <f t="shared" si="0"/>
        <v>75</v>
      </c>
      <c r="G4" s="14">
        <v>47</v>
      </c>
      <c r="H4" s="14">
        <f t="shared" si="1"/>
        <v>3525</v>
      </c>
      <c r="I4" s="53" t="s">
        <v>52</v>
      </c>
    </row>
    <row r="5" spans="1:9" ht="25.5" customHeight="1" thickBot="1" x14ac:dyDescent="0.3">
      <c r="A5" s="21" t="s">
        <v>12</v>
      </c>
      <c r="B5" s="22" t="s">
        <v>59</v>
      </c>
      <c r="C5" s="73"/>
      <c r="D5" s="73">
        <v>0</v>
      </c>
      <c r="E5" s="72">
        <f t="shared" si="0"/>
        <v>0</v>
      </c>
      <c r="F5" s="72">
        <f t="shared" si="0"/>
        <v>0</v>
      </c>
      <c r="G5" s="24">
        <v>47</v>
      </c>
      <c r="H5" s="24">
        <f t="shared" si="1"/>
        <v>0</v>
      </c>
    </row>
    <row r="6" spans="1:9" ht="25.5" customHeight="1" thickBot="1" x14ac:dyDescent="0.3">
      <c r="A6" s="3" t="s">
        <v>13</v>
      </c>
      <c r="B6" s="4" t="s">
        <v>60</v>
      </c>
      <c r="C6" s="71"/>
      <c r="D6" s="71">
        <v>300</v>
      </c>
      <c r="E6" s="73">
        <v>0.05</v>
      </c>
      <c r="F6" s="71">
        <f t="shared" si="0"/>
        <v>15</v>
      </c>
      <c r="G6" s="14">
        <v>47</v>
      </c>
      <c r="H6" s="14">
        <f t="shared" si="1"/>
        <v>705</v>
      </c>
      <c r="I6" s="53" t="s">
        <v>53</v>
      </c>
    </row>
    <row r="7" spans="1:9" ht="25.5" customHeight="1" thickBot="1" x14ac:dyDescent="0.3">
      <c r="A7" s="3" t="s">
        <v>14</v>
      </c>
      <c r="B7" s="4" t="s">
        <v>39</v>
      </c>
      <c r="C7" s="72"/>
      <c r="D7" s="71">
        <v>300</v>
      </c>
      <c r="E7" s="73">
        <v>0.05</v>
      </c>
      <c r="F7" s="71">
        <f t="shared" si="0"/>
        <v>15</v>
      </c>
      <c r="G7" s="14">
        <v>47</v>
      </c>
      <c r="H7" s="14">
        <f t="shared" si="1"/>
        <v>705</v>
      </c>
      <c r="I7" s="53" t="s">
        <v>52</v>
      </c>
    </row>
    <row r="8" spans="1:9" s="55" customFormat="1" ht="25.5" customHeight="1" thickBot="1" x14ac:dyDescent="0.3">
      <c r="A8" s="48" t="s">
        <v>16</v>
      </c>
      <c r="B8" s="49" t="s">
        <v>19</v>
      </c>
      <c r="C8" s="74">
        <v>2700</v>
      </c>
      <c r="D8" s="74">
        <v>2900</v>
      </c>
      <c r="E8" s="74">
        <v>1</v>
      </c>
      <c r="F8" s="71">
        <f t="shared" si="0"/>
        <v>2900</v>
      </c>
      <c r="G8" s="50">
        <v>47</v>
      </c>
      <c r="H8" s="50">
        <f t="shared" si="1"/>
        <v>136300</v>
      </c>
      <c r="I8" s="54" t="s">
        <v>64</v>
      </c>
    </row>
    <row r="9" spans="1:9" s="55" customFormat="1" ht="25.5" customHeight="1" thickBot="1" x14ac:dyDescent="0.3">
      <c r="A9" s="48" t="s">
        <v>17</v>
      </c>
      <c r="B9" s="49" t="s">
        <v>21</v>
      </c>
      <c r="C9" s="74"/>
      <c r="D9" s="74">
        <v>2700</v>
      </c>
      <c r="E9" s="75">
        <v>3</v>
      </c>
      <c r="F9" s="71">
        <f t="shared" si="0"/>
        <v>8100</v>
      </c>
      <c r="G9" s="50">
        <v>47</v>
      </c>
      <c r="H9" s="50">
        <f t="shared" si="1"/>
        <v>380700</v>
      </c>
      <c r="I9" s="54" t="s">
        <v>54</v>
      </c>
    </row>
    <row r="10" spans="1:9" s="55" customFormat="1" ht="25.5" customHeight="1" thickBot="1" x14ac:dyDescent="0.3">
      <c r="A10" s="48" t="s">
        <v>18</v>
      </c>
      <c r="B10" s="49" t="s">
        <v>23</v>
      </c>
      <c r="C10" s="74"/>
      <c r="D10" s="74">
        <v>2700</v>
      </c>
      <c r="E10" s="75">
        <v>0.25</v>
      </c>
      <c r="F10" s="71">
        <f t="shared" si="0"/>
        <v>675</v>
      </c>
      <c r="G10" s="50">
        <v>47</v>
      </c>
      <c r="H10" s="50">
        <f t="shared" si="1"/>
        <v>31725</v>
      </c>
      <c r="I10" s="54" t="s">
        <v>54</v>
      </c>
    </row>
    <row r="11" spans="1:9" s="55" customFormat="1" ht="25.5" customHeight="1" thickBot="1" x14ac:dyDescent="0.3">
      <c r="A11" s="48" t="s">
        <v>20</v>
      </c>
      <c r="B11" s="49" t="s">
        <v>25</v>
      </c>
      <c r="C11" s="76"/>
      <c r="D11" s="76">
        <v>200</v>
      </c>
      <c r="E11" s="75">
        <v>0.25</v>
      </c>
      <c r="F11" s="72">
        <f t="shared" si="0"/>
        <v>50</v>
      </c>
      <c r="G11" s="51">
        <v>47</v>
      </c>
      <c r="H11" s="24">
        <f t="shared" si="1"/>
        <v>2350</v>
      </c>
      <c r="I11" s="54"/>
    </row>
    <row r="12" spans="1:9" s="55" customFormat="1" ht="25.5" customHeight="1" thickBot="1" x14ac:dyDescent="0.3">
      <c r="A12" s="48" t="s">
        <v>22</v>
      </c>
      <c r="B12" s="49" t="s">
        <v>26</v>
      </c>
      <c r="C12" s="74"/>
      <c r="D12" s="75">
        <v>1500</v>
      </c>
      <c r="E12" s="75">
        <v>0.25</v>
      </c>
      <c r="F12" s="73">
        <f t="shared" si="0"/>
        <v>375</v>
      </c>
      <c r="G12" s="45">
        <v>47</v>
      </c>
      <c r="H12" s="45">
        <f t="shared" si="1"/>
        <v>17625</v>
      </c>
      <c r="I12" s="54"/>
    </row>
    <row r="13" spans="1:9" s="56" customFormat="1" ht="25.5" customHeight="1" thickBot="1" x14ac:dyDescent="0.3">
      <c r="A13" s="41" t="s">
        <v>24</v>
      </c>
      <c r="B13" s="42" t="s">
        <v>56</v>
      </c>
      <c r="C13" s="75"/>
      <c r="D13" s="75">
        <v>0</v>
      </c>
      <c r="E13" s="72">
        <f t="shared" si="0"/>
        <v>0</v>
      </c>
      <c r="F13" s="73">
        <f t="shared" si="0"/>
        <v>0</v>
      </c>
      <c r="G13" s="45">
        <v>47</v>
      </c>
      <c r="H13" s="45">
        <f t="shared" si="1"/>
        <v>0</v>
      </c>
      <c r="I13" s="54"/>
    </row>
    <row r="14" spans="1:9" s="55" customFormat="1" ht="25.5" customHeight="1" thickBot="1" x14ac:dyDescent="0.3">
      <c r="A14" s="48" t="s">
        <v>40</v>
      </c>
      <c r="B14" s="49" t="s">
        <v>55</v>
      </c>
      <c r="C14" s="76"/>
      <c r="D14" s="74">
        <v>5</v>
      </c>
      <c r="E14" s="75">
        <v>5</v>
      </c>
      <c r="F14" s="71">
        <f t="shared" si="0"/>
        <v>25</v>
      </c>
      <c r="G14" s="50">
        <v>47</v>
      </c>
      <c r="H14" s="14">
        <f t="shared" si="1"/>
        <v>1175</v>
      </c>
      <c r="I14" s="54" t="s">
        <v>62</v>
      </c>
    </row>
    <row r="15" spans="1:9" s="55" customFormat="1" ht="25.5" customHeight="1" thickBot="1" x14ac:dyDescent="0.3">
      <c r="A15" s="48" t="s">
        <v>27</v>
      </c>
      <c r="B15" s="49" t="s">
        <v>61</v>
      </c>
      <c r="C15" s="74">
        <v>10</v>
      </c>
      <c r="D15" s="74">
        <v>50</v>
      </c>
      <c r="E15" s="75">
        <v>1</v>
      </c>
      <c r="F15" s="71">
        <f t="shared" si="0"/>
        <v>50</v>
      </c>
      <c r="G15" s="50">
        <v>47</v>
      </c>
      <c r="H15" s="14">
        <f t="shared" si="1"/>
        <v>2350</v>
      </c>
      <c r="I15" s="54" t="s">
        <v>65</v>
      </c>
    </row>
    <row r="16" spans="1:9" s="55" customFormat="1" ht="25.5" customHeight="1" thickBot="1" x14ac:dyDescent="0.3">
      <c r="A16" s="48" t="s">
        <v>29</v>
      </c>
      <c r="B16" s="49" t="s">
        <v>15</v>
      </c>
      <c r="C16" s="74">
        <v>100</v>
      </c>
      <c r="D16" s="74">
        <v>2000</v>
      </c>
      <c r="E16" s="75">
        <v>0.25</v>
      </c>
      <c r="F16" s="71">
        <f t="shared" si="0"/>
        <v>500</v>
      </c>
      <c r="G16" s="50">
        <v>47</v>
      </c>
      <c r="H16" s="14">
        <f t="shared" si="1"/>
        <v>23500</v>
      </c>
      <c r="I16" s="54" t="s">
        <v>66</v>
      </c>
    </row>
    <row r="17" spans="1:9" s="56" customFormat="1" ht="25.5" customHeight="1" thickBot="1" x14ac:dyDescent="0.3">
      <c r="A17" s="41" t="s">
        <v>30</v>
      </c>
      <c r="B17" s="42" t="s">
        <v>44</v>
      </c>
      <c r="C17" s="75">
        <v>0</v>
      </c>
      <c r="D17" s="75">
        <v>0</v>
      </c>
      <c r="E17" s="72">
        <f t="shared" si="0"/>
        <v>0</v>
      </c>
      <c r="F17" s="72">
        <f t="shared" si="0"/>
        <v>0</v>
      </c>
      <c r="G17" s="45">
        <v>47</v>
      </c>
      <c r="H17" s="24">
        <f t="shared" si="1"/>
        <v>0</v>
      </c>
      <c r="I17" s="54"/>
    </row>
    <row r="18" spans="1:9" s="56" customFormat="1" ht="25.5" customHeight="1" thickBot="1" x14ac:dyDescent="0.3">
      <c r="A18" s="41" t="s">
        <v>33</v>
      </c>
      <c r="B18" s="42" t="s">
        <v>34</v>
      </c>
      <c r="C18" s="75">
        <v>5</v>
      </c>
      <c r="D18" s="75">
        <v>5</v>
      </c>
      <c r="E18" s="75">
        <v>3</v>
      </c>
      <c r="F18" s="72">
        <f t="shared" si="0"/>
        <v>15</v>
      </c>
      <c r="G18" s="50">
        <v>47</v>
      </c>
      <c r="H18" s="14">
        <f t="shared" si="1"/>
        <v>705</v>
      </c>
      <c r="I18" s="54" t="s">
        <v>63</v>
      </c>
    </row>
    <row r="19" spans="1:9" ht="25.5" customHeight="1" thickBot="1" x14ac:dyDescent="0.3">
      <c r="A19" s="8" t="s">
        <v>32</v>
      </c>
      <c r="B19" s="9"/>
      <c r="C19" s="77">
        <f>SUM(C2:C18)</f>
        <v>3115</v>
      </c>
      <c r="D19" s="77">
        <f>SUM(D2:D18)</f>
        <v>13260</v>
      </c>
      <c r="E19" s="79">
        <f>F19/D19</f>
        <v>1.004524886877828</v>
      </c>
      <c r="F19" s="77">
        <f>SUM(F2:F18)</f>
        <v>13320</v>
      </c>
      <c r="G19" s="13">
        <f>H19/F19</f>
        <v>47</v>
      </c>
      <c r="H19" s="13">
        <f>SUM(H2:H18)</f>
        <v>626040</v>
      </c>
    </row>
    <row r="20" spans="1:9" ht="45" x14ac:dyDescent="0.25">
      <c r="B20" s="18" t="s">
        <v>48</v>
      </c>
      <c r="F20" s="78"/>
      <c r="G20" s="78"/>
      <c r="I20" s="68" t="s">
        <v>68</v>
      </c>
    </row>
    <row r="21" spans="1:9" x14ac:dyDescent="0.25">
      <c r="A21" s="52">
        <v>2013</v>
      </c>
      <c r="B21" s="57">
        <f>'2013'!F18</f>
        <v>13155</v>
      </c>
      <c r="E21" s="58" t="s">
        <v>47</v>
      </c>
      <c r="F21" s="59"/>
      <c r="G21" s="78"/>
    </row>
    <row r="22" spans="1:9" x14ac:dyDescent="0.25">
      <c r="A22" s="52">
        <v>2014</v>
      </c>
      <c r="B22" s="57">
        <f>'2014'!$B$22</f>
        <v>11739.75</v>
      </c>
      <c r="E22" s="60">
        <v>55</v>
      </c>
      <c r="F22" s="61">
        <f>E22/D19</f>
        <v>4.1478129713423831E-3</v>
      </c>
      <c r="H22" s="69"/>
    </row>
    <row r="23" spans="1:9" x14ac:dyDescent="0.25">
      <c r="A23" s="52">
        <v>2015</v>
      </c>
      <c r="B23" s="62">
        <f>F19</f>
        <v>13320</v>
      </c>
      <c r="C23" s="63"/>
      <c r="E23" s="60" t="s">
        <v>46</v>
      </c>
      <c r="F23" s="64"/>
    </row>
    <row r="24" spans="1:9" x14ac:dyDescent="0.25">
      <c r="B24" s="65">
        <f>B23-B22</f>
        <v>1580.25</v>
      </c>
      <c r="E24" s="66">
        <f>D19-E22</f>
        <v>13205</v>
      </c>
      <c r="F24" s="67">
        <f>E24/D19</f>
        <v>0.99585218702865763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2014</vt:lpstr>
      <vt:lpstr>UPDATED 2015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H47576</dc:creator>
  <cp:lastModifiedBy>John S Higgins</cp:lastModifiedBy>
  <cp:lastPrinted>2015-08-11T13:31:32Z</cp:lastPrinted>
  <dcterms:created xsi:type="dcterms:W3CDTF">2014-04-10T16:40:08Z</dcterms:created>
  <dcterms:modified xsi:type="dcterms:W3CDTF">2016-02-26T21:08:45Z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