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6" windowWidth="23256" windowHeight="12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" i="1" l="1"/>
  <c r="G1" i="1"/>
  <c r="I5" i="1"/>
  <c r="H5" i="1"/>
  <c r="E5" i="1"/>
  <c r="G5" i="1" s="1"/>
  <c r="L14" i="1" l="1"/>
  <c r="I14" i="1"/>
  <c r="B16" i="1"/>
  <c r="B17" i="1"/>
  <c r="B18" i="1"/>
  <c r="G15" i="1"/>
  <c r="B15" i="1" s="1"/>
  <c r="B14" i="1" s="1"/>
  <c r="C14" i="1" s="1"/>
  <c r="D14" i="1" s="1"/>
  <c r="E14" i="1"/>
  <c r="H6" i="1" l="1"/>
  <c r="E6" i="1"/>
  <c r="G6" i="1" s="1"/>
  <c r="I6" i="1" s="1"/>
  <c r="F8" i="1" l="1"/>
  <c r="C8" i="1" l="1"/>
  <c r="E7" i="1"/>
  <c r="G7" i="1" s="1"/>
  <c r="E4" i="1"/>
  <c r="G4" i="1" s="1"/>
  <c r="G8" i="1" l="1"/>
  <c r="E8" i="1"/>
  <c r="I7" i="1"/>
  <c r="I4" i="1"/>
  <c r="H7" i="1"/>
  <c r="H4" i="1"/>
  <c r="H8" i="1" s="1"/>
  <c r="I8" i="1" l="1"/>
</calcChain>
</file>

<file path=xl/sharedStrings.xml><?xml version="1.0" encoding="utf-8"?>
<sst xmlns="http://schemas.openxmlformats.org/spreadsheetml/2006/main" count="37" uniqueCount="33">
  <si>
    <t>Type of respondent</t>
  </si>
  <si>
    <t>Applicable CFTC Regulation Section (17 CFR)</t>
  </si>
  <si>
    <t>Total Number of Respondents  (13(a))</t>
  </si>
  <si>
    <t>Average Reports Annually by Each Respondent</t>
  </si>
  <si>
    <t>PR Total Annual Responses (13(b))</t>
  </si>
  <si>
    <t>PR Estimated Number of Hours Per Response</t>
  </si>
  <si>
    <t>PR Total Annual Hours Requested (13(c))</t>
  </si>
  <si>
    <t>PR Total Annualized Labor Costs</t>
  </si>
  <si>
    <t>TOTAL</t>
  </si>
  <si>
    <t>Assumptions</t>
  </si>
  <si>
    <t>Labor Costs</t>
  </si>
  <si>
    <t>Category</t>
  </si>
  <si>
    <t>Average Wage (per hour)</t>
  </si>
  <si>
    <t>Average Wage (per hour, inflation-adjusted)</t>
  </si>
  <si>
    <t>Weight</t>
  </si>
  <si>
    <t>Hours Worked</t>
  </si>
  <si>
    <t>Annual Total Compensation</t>
  </si>
  <si>
    <t>Inflation Adjustment</t>
  </si>
  <si>
    <t>Blended</t>
  </si>
  <si>
    <t>Avg. of senior and non-senior programmer</t>
  </si>
  <si>
    <t>Assistant/associate general counsel</t>
  </si>
  <si>
    <t>Senior Accountant</t>
  </si>
  <si>
    <t>Compliance manager</t>
  </si>
  <si>
    <t>April 2013 CPI</t>
  </si>
  <si>
    <t>April 2016 CPI</t>
  </si>
  <si>
    <t>SIFMA Job Categories (from 2013 SIFMA Report on Management &amp; Professional Earnings in the Securities Industry)</t>
  </si>
  <si>
    <t>Other Benefits and Overhead Adjustment Factor   (1.33*1.50)</t>
  </si>
  <si>
    <t>150.4(b)(2)</t>
  </si>
  <si>
    <t>150.4(b)(5)</t>
  </si>
  <si>
    <t>150.4(b)(8)</t>
  </si>
  <si>
    <t>Average Wage (per hour, inflation-adjusted, including other benefits and overhead, rounded)</t>
  </si>
  <si>
    <t>PR Average Annualized Labor Costs per Response</t>
  </si>
  <si>
    <t>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</si>
</sst>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10" applyNumberFormat="0" applyFont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wrapText="1"/>
    </xf>
    <xf numFmtId="10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0" fontId="0" fillId="0" borderId="1" xfId="0" applyNumberFormat="1" applyFill="1" applyBorder="1" applyAlignment="1">
      <alignment wrapText="1"/>
    </xf>
    <xf numFmtId="166" fontId="0" fillId="0" borderId="1" xfId="0" applyNumberFormat="1" applyFill="1" applyBorder="1"/>
    <xf numFmtId="164" fontId="0" fillId="0" borderId="1" xfId="0" applyNumberForma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166" fontId="0" fillId="0" borderId="6" xfId="0" applyNumberFormat="1" applyFill="1" applyBorder="1"/>
    <xf numFmtId="0" fontId="1" fillId="0" borderId="7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3" xfId="0" applyFill="1" applyBorder="1"/>
    <xf numFmtId="0" fontId="0" fillId="0" borderId="4" xfId="0" applyFill="1" applyBorder="1"/>
    <xf numFmtId="0" fontId="0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wrapText="1"/>
    </xf>
    <xf numFmtId="0" fontId="0" fillId="0" borderId="7" xfId="0" applyFill="1" applyBorder="1"/>
    <xf numFmtId="165" fontId="2" fillId="0" borderId="8" xfId="0" applyNumberFormat="1" applyFont="1" applyFill="1" applyBorder="1"/>
    <xf numFmtId="0" fontId="0" fillId="0" borderId="0" xfId="0" applyBorder="1"/>
    <xf numFmtId="0" fontId="2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10" fontId="0" fillId="0" borderId="3" xfId="0" applyNumberFormat="1" applyFill="1" applyBorder="1"/>
    <xf numFmtId="2" fontId="0" fillId="0" borderId="3" xfId="0" applyNumberFormat="1" applyFill="1" applyBorder="1"/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10" fontId="0" fillId="0" borderId="7" xfId="0" applyNumberFormat="1" applyFill="1" applyBorder="1" applyAlignment="1">
      <alignment wrapText="1"/>
    </xf>
    <xf numFmtId="165" fontId="0" fillId="0" borderId="7" xfId="0" applyNumberFormat="1" applyFill="1" applyBorder="1" applyAlignment="1">
      <alignment wrapText="1"/>
    </xf>
    <xf numFmtId="10" fontId="0" fillId="0" borderId="7" xfId="0" applyNumberFormat="1" applyFill="1" applyBorder="1"/>
    <xf numFmtId="166" fontId="0" fillId="0" borderId="8" xfId="0" applyNumberFormat="1" applyFill="1" applyBorder="1"/>
    <xf numFmtId="0" fontId="0" fillId="0" borderId="0" xfId="0" applyFont="1" applyFill="1" applyBorder="1" applyAlignment="1">
      <alignment vertical="top" wrapText="1"/>
    </xf>
    <xf numFmtId="0" fontId="0" fillId="0" borderId="1" xfId="0" applyFont="1" applyBorder="1"/>
    <xf numFmtId="165" fontId="0" fillId="0" borderId="6" xfId="1" applyNumberFormat="1" applyFont="1" applyBorder="1"/>
    <xf numFmtId="165" fontId="0" fillId="0" borderId="1" xfId="1" applyNumberFormat="1" applyFont="1" applyBorder="1"/>
    <xf numFmtId="0" fontId="0" fillId="0" borderId="11" xfId="0" applyFont="1" applyFill="1" applyBorder="1"/>
    <xf numFmtId="0" fontId="0" fillId="0" borderId="1" xfId="0" applyBorder="1"/>
    <xf numFmtId="0" fontId="0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3" borderId="10" xfId="2" applyFont="1" applyAlignment="1">
      <alignment wrapText="1"/>
    </xf>
    <xf numFmtId="0" fontId="4" fillId="3" borderId="10" xfId="2" applyFont="1" applyAlignment="1">
      <alignment wrapText="1"/>
    </xf>
    <xf numFmtId="0" fontId="6" fillId="2" borderId="5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165" fontId="6" fillId="2" borderId="1" xfId="0" applyNumberFormat="1" applyFont="1" applyFill="1" applyBorder="1"/>
    <xf numFmtId="165" fontId="6" fillId="2" borderId="6" xfId="0" applyNumberFormat="1" applyFont="1" applyFill="1" applyBorder="1"/>
    <xf numFmtId="0" fontId="6" fillId="0" borderId="0" xfId="0" applyFont="1"/>
    <xf numFmtId="1" fontId="6" fillId="2" borderId="1" xfId="0" applyNumberFormat="1" applyFont="1" applyFill="1" applyBorder="1"/>
    <xf numFmtId="1" fontId="0" fillId="3" borderId="10" xfId="2" applyNumberFormat="1" applyFont="1"/>
    <xf numFmtId="1" fontId="1" fillId="0" borderId="7" xfId="0" applyNumberFormat="1" applyFont="1" applyFill="1" applyBorder="1"/>
    <xf numFmtId="0" fontId="0" fillId="0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2" fillId="0" borderId="0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7" xfId="0" applyFont="1" applyBorder="1"/>
    <xf numFmtId="1" fontId="0" fillId="0" borderId="0" xfId="0" applyNumberFormat="1"/>
    <xf numFmtId="164" fontId="0" fillId="0" borderId="0" xfId="0" applyNumberFormat="1"/>
    <xf numFmtId="10" fontId="0" fillId="0" borderId="6" xfId="0" applyNumberFormat="1" applyFill="1" applyBorder="1"/>
    <xf numFmtId="0" fontId="5" fillId="0" borderId="1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80" zoomScaleNormal="80" workbookViewId="0">
      <selection activeCell="H1" sqref="H1"/>
    </sheetView>
  </sheetViews>
  <sheetFormatPr defaultRowHeight="14.4" x14ac:dyDescent="0.3"/>
  <cols>
    <col min="1" max="4" width="15.6640625" customWidth="1"/>
    <col min="5" max="5" width="17.109375" customWidth="1"/>
    <col min="6" max="15" width="15.6640625" customWidth="1"/>
    <col min="16" max="16" width="6" customWidth="1"/>
    <col min="18" max="18" width="13.6640625" customWidth="1"/>
  </cols>
  <sheetData>
    <row r="1" spans="1:21" ht="15" thickBot="1" x14ac:dyDescent="0.35">
      <c r="G1">
        <f>(G4+G5)/(C4+C5)</f>
        <v>36</v>
      </c>
      <c r="H1" s="49">
        <f>G1*D14</f>
        <v>5760</v>
      </c>
    </row>
    <row r="2" spans="1:21" ht="57.6" x14ac:dyDescent="0.3">
      <c r="A2" s="26" t="s">
        <v>0</v>
      </c>
      <c r="B2" s="27" t="s">
        <v>1</v>
      </c>
      <c r="C2" s="27" t="s">
        <v>2</v>
      </c>
      <c r="D2" s="28" t="s">
        <v>3</v>
      </c>
      <c r="E2" s="27" t="s">
        <v>4</v>
      </c>
      <c r="F2" s="29" t="s">
        <v>5</v>
      </c>
      <c r="G2" s="27" t="s">
        <v>6</v>
      </c>
      <c r="H2" s="30" t="s">
        <v>31</v>
      </c>
      <c r="I2" s="31" t="s">
        <v>7</v>
      </c>
    </row>
    <row r="3" spans="1:21" s="63" customFormat="1" ht="10.199999999999999" x14ac:dyDescent="0.2">
      <c r="A3" s="58"/>
      <c r="B3" s="59"/>
      <c r="C3" s="59"/>
      <c r="D3" s="59"/>
      <c r="E3" s="59"/>
      <c r="F3" s="64"/>
      <c r="G3" s="60"/>
      <c r="H3" s="61"/>
      <c r="I3" s="62"/>
    </row>
    <row r="4" spans="1:21" x14ac:dyDescent="0.3">
      <c r="A4" s="51" t="s">
        <v>32</v>
      </c>
      <c r="B4" s="50" t="s">
        <v>27</v>
      </c>
      <c r="C4" s="57">
        <v>100</v>
      </c>
      <c r="D4" s="56">
        <v>2</v>
      </c>
      <c r="E4" s="25">
        <f>C4*D4</f>
        <v>200</v>
      </c>
      <c r="F4" s="65">
        <v>20</v>
      </c>
      <c r="G4" s="47">
        <f>E4*F4</f>
        <v>4000</v>
      </c>
      <c r="H4" s="49">
        <f>F4*D14</f>
        <v>3200</v>
      </c>
      <c r="I4" s="48">
        <f>G4*D14</f>
        <v>640000</v>
      </c>
    </row>
    <row r="5" spans="1:21" s="2" customFormat="1" x14ac:dyDescent="0.3">
      <c r="A5" s="51"/>
      <c r="B5" s="50"/>
      <c r="C5" s="57">
        <v>25</v>
      </c>
      <c r="D5" s="56">
        <v>1</v>
      </c>
      <c r="E5" s="25">
        <f>C5*D5</f>
        <v>25</v>
      </c>
      <c r="F5" s="65">
        <v>20</v>
      </c>
      <c r="G5" s="47">
        <f>E5*F5</f>
        <v>500</v>
      </c>
      <c r="H5" s="49">
        <f>F5*D14</f>
        <v>3200</v>
      </c>
      <c r="I5" s="48">
        <f>G5*D14</f>
        <v>80000</v>
      </c>
    </row>
    <row r="6" spans="1:21" s="2" customFormat="1" x14ac:dyDescent="0.3">
      <c r="A6" s="51"/>
      <c r="B6" s="50" t="s">
        <v>28</v>
      </c>
      <c r="C6" s="57">
        <v>75</v>
      </c>
      <c r="D6" s="56">
        <v>1</v>
      </c>
      <c r="E6" s="25">
        <f>C6*D6</f>
        <v>75</v>
      </c>
      <c r="F6" s="65">
        <v>10</v>
      </c>
      <c r="G6" s="47">
        <f>E6*F6</f>
        <v>750</v>
      </c>
      <c r="H6" s="49">
        <f>F6*D14</f>
        <v>1600</v>
      </c>
      <c r="I6" s="48">
        <f>G6*D14</f>
        <v>120000</v>
      </c>
    </row>
    <row r="7" spans="1:21" s="2" customFormat="1" x14ac:dyDescent="0.3">
      <c r="A7" s="51"/>
      <c r="B7" s="51" t="s">
        <v>29</v>
      </c>
      <c r="C7" s="57">
        <v>40</v>
      </c>
      <c r="D7" s="56">
        <v>1</v>
      </c>
      <c r="E7" s="25">
        <f>C7*D7</f>
        <v>40</v>
      </c>
      <c r="F7" s="65">
        <v>40</v>
      </c>
      <c r="G7" s="47">
        <f>E7*F7</f>
        <v>1600</v>
      </c>
      <c r="H7" s="49">
        <f>F7*D14</f>
        <v>6400</v>
      </c>
      <c r="I7" s="48">
        <f>G7*D14</f>
        <v>256000</v>
      </c>
    </row>
    <row r="8" spans="1:21" s="2" customFormat="1" ht="15" thickBot="1" x14ac:dyDescent="0.35">
      <c r="A8" s="32" t="s">
        <v>8</v>
      </c>
      <c r="B8" s="21"/>
      <c r="C8" s="21">
        <f>SUM(C4:C7)</f>
        <v>240</v>
      </c>
      <c r="D8" s="21"/>
      <c r="E8" s="21">
        <f>SUM(E4:E7)</f>
        <v>340</v>
      </c>
      <c r="F8" s="66">
        <f>SUM(F4:F7)</f>
        <v>90</v>
      </c>
      <c r="G8" s="66">
        <f>SUM(G4:G7)</f>
        <v>6850</v>
      </c>
      <c r="H8" s="34">
        <f>SUM(H4:H7)</f>
        <v>14400</v>
      </c>
      <c r="I8" s="34">
        <f>SUM(I4:I7)</f>
        <v>1096000</v>
      </c>
    </row>
    <row r="9" spans="1:21" s="1" customFormat="1" ht="74.25" customHeight="1" x14ac:dyDescent="0.3">
      <c r="A9"/>
      <c r="B9" s="79"/>
      <c r="C9" s="79"/>
      <c r="D9" s="79"/>
      <c r="E9" s="79"/>
      <c r="F9"/>
      <c r="G9"/>
      <c r="H9" s="76"/>
      <c r="I9"/>
      <c r="J9"/>
      <c r="K9"/>
      <c r="L9"/>
      <c r="M9"/>
    </row>
    <row r="10" spans="1:21" s="2" customFormat="1" ht="15" customHeight="1" x14ac:dyDescent="0.3">
      <c r="A10" s="35"/>
      <c r="B10" s="35"/>
      <c r="C10"/>
      <c r="D10"/>
      <c r="E1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54"/>
      <c r="Q10" s="54"/>
      <c r="R10" s="35"/>
      <c r="S10" s="52"/>
      <c r="T10" s="55"/>
      <c r="U10" s="55"/>
    </row>
    <row r="11" spans="1:21" ht="15" customHeight="1" thickBot="1" x14ac:dyDescent="0.35">
      <c r="A11" s="46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5"/>
      <c r="M11" s="35"/>
      <c r="N11" s="35"/>
      <c r="O11" s="35"/>
      <c r="P11" s="54"/>
      <c r="Q11" s="54"/>
      <c r="R11" s="35"/>
    </row>
    <row r="12" spans="1:21" ht="15" customHeight="1" x14ac:dyDescent="0.3">
      <c r="A12" s="36" t="s">
        <v>10</v>
      </c>
      <c r="B12" s="37"/>
      <c r="C12" s="37"/>
      <c r="D12" s="37"/>
      <c r="E12" s="23"/>
      <c r="F12" s="37"/>
      <c r="G12" s="37"/>
      <c r="H12" s="38"/>
      <c r="I12" s="39"/>
      <c r="J12" s="39"/>
      <c r="K12" s="23"/>
      <c r="L12" s="24"/>
      <c r="P12" s="54"/>
      <c r="Q12" s="54"/>
      <c r="R12" s="35"/>
      <c r="S12" s="2"/>
      <c r="T12" s="2"/>
      <c r="U12" s="2"/>
    </row>
    <row r="13" spans="1:21" s="35" customFormat="1" ht="79.2" customHeight="1" x14ac:dyDescent="0.3">
      <c r="A13" s="17" t="s">
        <v>11</v>
      </c>
      <c r="B13" s="5" t="s">
        <v>12</v>
      </c>
      <c r="C13" s="5" t="s">
        <v>13</v>
      </c>
      <c r="D13" s="4" t="s">
        <v>30</v>
      </c>
      <c r="E13" s="5" t="s">
        <v>14</v>
      </c>
      <c r="F13" s="7" t="s">
        <v>15</v>
      </c>
      <c r="G13" s="10" t="s">
        <v>16</v>
      </c>
      <c r="H13" s="7" t="s">
        <v>25</v>
      </c>
      <c r="I13" s="7" t="s">
        <v>17</v>
      </c>
      <c r="J13" s="11" t="s">
        <v>23</v>
      </c>
      <c r="K13" s="11" t="s">
        <v>24</v>
      </c>
      <c r="L13" s="18" t="s">
        <v>26</v>
      </c>
      <c r="M13"/>
      <c r="N13"/>
      <c r="O13"/>
      <c r="P13" s="53"/>
      <c r="Q13" s="53"/>
      <c r="R13" s="22"/>
      <c r="S13" s="22"/>
      <c r="T13" s="22"/>
      <c r="U13" s="22"/>
    </row>
    <row r="14" spans="1:21" x14ac:dyDescent="0.3">
      <c r="A14" s="19" t="s">
        <v>18</v>
      </c>
      <c r="B14" s="12">
        <f>(E15*B15)+(E16*B16)+(E17*B17)+(E18*B18)</f>
        <v>76.543597222222218</v>
      </c>
      <c r="C14" s="12">
        <f>B14*(1+I14)</f>
        <v>78.992159061782246</v>
      </c>
      <c r="D14" s="13">
        <f>ROUND(C14*(1+L14),-1)</f>
        <v>160</v>
      </c>
      <c r="E14" s="14">
        <f>SUM(E15:E18)</f>
        <v>1</v>
      </c>
      <c r="F14" s="3">
        <v>1800</v>
      </c>
      <c r="G14" s="8"/>
      <c r="H14" s="6"/>
      <c r="I14" s="14">
        <f>(K14/J14)-1</f>
        <v>3.1989113765470645E-2</v>
      </c>
      <c r="J14" s="15">
        <v>231.48500000000001</v>
      </c>
      <c r="K14" s="15">
        <v>238.89</v>
      </c>
      <c r="L14" s="78">
        <f>(1.33*1.5)-1</f>
        <v>0.99500000000000011</v>
      </c>
    </row>
    <row r="15" spans="1:21" ht="43.2" x14ac:dyDescent="0.3">
      <c r="A15" s="6" t="s">
        <v>19</v>
      </c>
      <c r="B15" s="16">
        <f>G15/F15</f>
        <v>56.638611111111111</v>
      </c>
      <c r="C15" s="6"/>
      <c r="D15" s="6"/>
      <c r="E15" s="14">
        <v>0.15</v>
      </c>
      <c r="F15" s="3">
        <v>1800</v>
      </c>
      <c r="G15" s="8">
        <f>(91950+111949)/2</f>
        <v>101949.5</v>
      </c>
      <c r="H15" s="6" t="s">
        <v>19</v>
      </c>
      <c r="I15" s="9"/>
      <c r="J15" s="9"/>
      <c r="K15" s="6"/>
      <c r="L15" s="20"/>
    </row>
    <row r="16" spans="1:21" ht="28.8" x14ac:dyDescent="0.3">
      <c r="A16" s="6" t="s">
        <v>22</v>
      </c>
      <c r="B16" s="16">
        <f t="shared" ref="B16:B18" si="0">G16/F16</f>
        <v>58.570555555555558</v>
      </c>
      <c r="C16" s="6"/>
      <c r="D16" s="6"/>
      <c r="E16" s="14">
        <v>0.3</v>
      </c>
      <c r="F16" s="3">
        <v>1800</v>
      </c>
      <c r="G16" s="8">
        <v>105427</v>
      </c>
      <c r="H16" s="6" t="s">
        <v>22</v>
      </c>
      <c r="I16" s="9"/>
      <c r="J16" s="9"/>
      <c r="K16" s="6"/>
      <c r="L16" s="20"/>
    </row>
    <row r="17" spans="1:12" ht="43.2" x14ac:dyDescent="0.3">
      <c r="A17" s="6" t="s">
        <v>20</v>
      </c>
      <c r="B17" s="16">
        <f t="shared" si="0"/>
        <v>111.40222222222222</v>
      </c>
      <c r="C17" s="6"/>
      <c r="D17" s="6"/>
      <c r="E17" s="14">
        <v>0.4</v>
      </c>
      <c r="F17" s="3">
        <v>1800</v>
      </c>
      <c r="G17" s="8">
        <v>200524</v>
      </c>
      <c r="H17" s="6" t="s">
        <v>20</v>
      </c>
      <c r="I17" s="9"/>
      <c r="J17" s="9"/>
      <c r="K17" s="6"/>
      <c r="L17" s="20"/>
    </row>
    <row r="18" spans="1:12" ht="29.4" thickBot="1" x14ac:dyDescent="0.35">
      <c r="A18" s="40" t="s">
        <v>21</v>
      </c>
      <c r="B18" s="16">
        <f t="shared" si="0"/>
        <v>39.438333333333333</v>
      </c>
      <c r="C18" s="41"/>
      <c r="D18" s="41"/>
      <c r="E18" s="42">
        <v>0.15</v>
      </c>
      <c r="F18" s="33">
        <v>1800</v>
      </c>
      <c r="G18" s="43">
        <v>70989</v>
      </c>
      <c r="H18" s="41" t="s">
        <v>21</v>
      </c>
      <c r="I18" s="44"/>
      <c r="J18" s="44"/>
      <c r="K18" s="41"/>
      <c r="L18" s="45"/>
    </row>
    <row r="20" spans="1:12" x14ac:dyDescent="0.3">
      <c r="C20" s="77"/>
    </row>
    <row r="21" spans="1:12" ht="15" thickBot="1" x14ac:dyDescent="0.35">
      <c r="A21" s="73"/>
    </row>
    <row r="22" spans="1:12" x14ac:dyDescent="0.3">
      <c r="A22" s="67"/>
      <c r="B22" s="68"/>
      <c r="C22" s="68"/>
      <c r="D22" s="68"/>
      <c r="E22" s="68"/>
      <c r="F22" s="68"/>
      <c r="G22" s="68"/>
      <c r="H22" s="74"/>
      <c r="I22" s="69"/>
    </row>
    <row r="23" spans="1:12" ht="15" thickBot="1" x14ac:dyDescent="0.35">
      <c r="A23" s="70"/>
      <c r="B23" s="71"/>
      <c r="C23" s="71"/>
      <c r="D23" s="71"/>
      <c r="E23" s="71"/>
      <c r="F23" s="71"/>
      <c r="G23" s="71"/>
      <c r="H23" s="75"/>
      <c r="I23" s="72"/>
    </row>
  </sheetData>
  <mergeCells count="1">
    <mergeCell ref="B9:E9"/>
  </mergeCells>
  <pageMargins left="0.7" right="0.7" top="0.75" bottom="0.75" header="0.3" footer="0.3"/>
  <pageSetup orientation="portrait" r:id="rId1"/>
  <ignoredErrors>
    <ignoredError sqref="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CFTC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HROPP</dc:creator>
  <cp:lastModifiedBy>GScott</cp:lastModifiedBy>
  <dcterms:created xsi:type="dcterms:W3CDTF">2012-02-23T21:25:30Z</dcterms:created>
  <dcterms:modified xsi:type="dcterms:W3CDTF">2016-12-21T17:22:46Z</dcterms:modified>
</cp:coreProperties>
</file>